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1"/>
  <workbookPr codeName="ThisWorkbook"/>
  <mc:AlternateContent xmlns:mc="http://schemas.openxmlformats.org/markup-compatibility/2006">
    <mc:Choice Requires="x15">
      <x15ac:absPath xmlns:x15ac="http://schemas.microsoft.com/office/spreadsheetml/2010/11/ac" url="https://ptonecloud-my.sharepoint.com/personal/cham13_premiertech_com/Documents/Documents/Laboratoire/Doctorat/Calculateur/Finaux/"/>
    </mc:Choice>
  </mc:AlternateContent>
  <xr:revisionPtr revIDLastSave="39" documentId="8_{E317C760-9107-4AE9-AF42-8B1DE952C1D4}" xr6:coauthVersionLast="47" xr6:coauthVersionMax="47" xr10:uidLastSave="{E3276EFF-EFE6-4A86-AB86-31555AE1BD8F}"/>
  <workbookProtection workbookAlgorithmName="SHA-512" workbookHashValue="5lUu0QrkLv4f2rWFJTzlnls/GDITaFUtJZyVYOFeBvqeN1uqufJIYlsxt6plkIpeZAkUR/CDm2fbxAHEwTlFyw==" workbookSaltValue="Bx8hWesy38/PfcRQh32p4Q==" workbookSpinCount="100000" lockStructure="1"/>
  <bookViews>
    <workbookView xWindow="-28920" yWindow="2700" windowWidth="29040" windowHeight="15840" firstSheet="1" activeTab="1" xr2:uid="{12AB6818-A220-44CE-AE53-5C6CC9522A58}"/>
  </bookViews>
  <sheets>
    <sheet name="Mean-SD" sheetId="13" state="hidden" r:id="rId1"/>
    <sheet name="Calculateur" sheetId="16" r:id="rId2"/>
    <sheet name="Formules Graph" sheetId="17" state="hidden" r:id="rId3"/>
  </sheets>
  <externalReferences>
    <externalReference r:id="rId4"/>
    <externalReference r:id="rId5"/>
    <externalReference r:id="rId6"/>
  </externalReferences>
  <definedNames>
    <definedName name="\A" localSheetId="1">[1]Données!#REF!</definedName>
    <definedName name="\A" localSheetId="0">[2]Données!#REF!</definedName>
    <definedName name="\A" hidden="1">#N/A</definedName>
    <definedName name="\B" localSheetId="1" hidden="1">#REF!</definedName>
    <definedName name="\B" localSheetId="0" hidden="1">#N/A</definedName>
    <definedName name="\B" hidden="1">#N/A</definedName>
    <definedName name="\C" localSheetId="1">[1]Données!#REF!</definedName>
    <definedName name="\C" localSheetId="0">[2]Données!#REF!</definedName>
    <definedName name="\C" hidden="1">#N/A</definedName>
    <definedName name="\D" localSheetId="1">[1]Données!#REF!</definedName>
    <definedName name="\D" localSheetId="0">[2]Données!#REF!</definedName>
    <definedName name="\D" hidden="1">#N/A</definedName>
    <definedName name="\F" localSheetId="1">[1]Données!#REF!</definedName>
    <definedName name="\F" localSheetId="0">[2]Données!#REF!</definedName>
    <definedName name="\F" hidden="1">#N/A</definedName>
    <definedName name="\P" localSheetId="1">[1]Données!#REF!</definedName>
    <definedName name="\P" localSheetId="0">[2]Données!#REF!</definedName>
    <definedName name="\P" hidden="1">#N/A</definedName>
    <definedName name="\Z" localSheetId="1" hidden="1">#REF!</definedName>
    <definedName name="\Z" localSheetId="0" hidden="1">#N/A</definedName>
    <definedName name="\Z" hidden="1">#N/A</definedName>
    <definedName name="__123Graph_A" localSheetId="1" hidden="1">[1]Données!#REF!</definedName>
    <definedName name="__123Graph_A" localSheetId="0" hidden="1">[2]Données!#REF!</definedName>
    <definedName name="__123Graph_A" hidden="1">[3]Données!#REF!</definedName>
    <definedName name="__123Graph_A10" localSheetId="1" hidden="1">[1]Données!#REF!</definedName>
    <definedName name="__123Graph_A10" localSheetId="0" hidden="1">[2]Données!#REF!</definedName>
    <definedName name="__123Graph_A10" hidden="1">[3]Données!#REF!</definedName>
    <definedName name="__123Graph_AGRAPH1" localSheetId="1" hidden="1">[1]Données!#REF!</definedName>
    <definedName name="__123Graph_AGRAPH1" localSheetId="0" hidden="1">[2]Données!#REF!</definedName>
    <definedName name="__123Graph_AGRAPH1" hidden="1">[3]Données!#REF!</definedName>
    <definedName name="__123Graph_ANO1" localSheetId="1" hidden="1">[1]Données!#REF!</definedName>
    <definedName name="__123Graph_ANO1" localSheetId="0" hidden="1">[2]Données!#REF!</definedName>
    <definedName name="__123Graph_ANO1" hidden="1">[3]Données!#REF!</definedName>
    <definedName name="__123Graph_ANO2" localSheetId="1" hidden="1">[1]Données!#REF!</definedName>
    <definedName name="__123Graph_ANO2" localSheetId="0" hidden="1">[2]Données!#REF!</definedName>
    <definedName name="__123Graph_ANO2" hidden="1">[3]Données!#REF!</definedName>
    <definedName name="__123Graph_ANO3" localSheetId="1" hidden="1">[1]Données!#REF!</definedName>
    <definedName name="__123Graph_ANO3" localSheetId="0" hidden="1">[2]Données!#REF!</definedName>
    <definedName name="__123Graph_ANO3" hidden="1">[3]Données!#REF!</definedName>
    <definedName name="__123Graph_ANO4" localSheetId="1" hidden="1">[1]Données!#REF!</definedName>
    <definedName name="__123Graph_ANO4" localSheetId="0" hidden="1">[2]Données!#REF!</definedName>
    <definedName name="__123Graph_ANO4" hidden="1">[3]Données!#REF!</definedName>
    <definedName name="__123Graph_X" localSheetId="1" hidden="1">[1]Données!#REF!</definedName>
    <definedName name="__123Graph_X" localSheetId="0" hidden="1">[2]Données!#REF!</definedName>
    <definedName name="__123Graph_X" hidden="1">[3]Données!#REF!</definedName>
    <definedName name="__123Graph_X10" localSheetId="1" hidden="1">[1]Données!#REF!</definedName>
    <definedName name="__123Graph_X10" localSheetId="0" hidden="1">[2]Données!#REF!</definedName>
    <definedName name="__123Graph_X10" hidden="1">[3]Données!#REF!</definedName>
    <definedName name="__123Graph_XGRAPH1" localSheetId="1" hidden="1">[1]Données!#REF!</definedName>
    <definedName name="__123Graph_XGRAPH1" localSheetId="0" hidden="1">[2]Données!#REF!</definedName>
    <definedName name="__123Graph_XGRAPH1" hidden="1">[3]Données!#REF!</definedName>
    <definedName name="__123Graph_XNO1" localSheetId="1" hidden="1">[1]Données!#REF!</definedName>
    <definedName name="__123Graph_XNO1" localSheetId="0" hidden="1">[2]Données!#REF!</definedName>
    <definedName name="__123Graph_XNO1" hidden="1">[3]Données!#REF!</definedName>
    <definedName name="__123Graph_XNO2" localSheetId="1" hidden="1">[1]Données!#REF!</definedName>
    <definedName name="__123Graph_XNO2" localSheetId="0" hidden="1">[2]Données!#REF!</definedName>
    <definedName name="__123Graph_XNO2" hidden="1">[3]Données!#REF!</definedName>
    <definedName name="__123Graph_XNO3" localSheetId="1" hidden="1">[1]Données!#REF!</definedName>
    <definedName name="__123Graph_XNO3" localSheetId="0" hidden="1">[2]Données!#REF!</definedName>
    <definedName name="__123Graph_XNO3" hidden="1">[3]Données!#REF!</definedName>
    <definedName name="__123Graph_XNO4" localSheetId="1" hidden="1">[1]Données!#REF!</definedName>
    <definedName name="__123Graph_XNO4" localSheetId="0" hidden="1">[2]Données!#REF!</definedName>
    <definedName name="__123Graph_XNO4" hidden="1">[3]Données!#REF!</definedName>
    <definedName name="b" localSheetId="1">'[1]Individuel FR'!#REF!</definedName>
    <definedName name="b" localSheetId="0">'[2]Individuel FR'!#REF!</definedName>
    <definedName name="b" hidden="1">#N/A</definedName>
    <definedName name="_xlnm.Database" localSheetId="1">#N/A</definedName>
    <definedName name="_xlnm.Database" localSheetId="0">#N/A</definedName>
    <definedName name="_xlnm.Database">#N/A</definedName>
    <definedName name="COMPTEUR" localSheetId="1">[1]Données!#REF!</definedName>
    <definedName name="COMPTEUR" localSheetId="0">[2]Données!#REF!</definedName>
    <definedName name="COMPTEUR" hidden="1">#N/A</definedName>
    <definedName name="COPINOM" localSheetId="1">[1]Données!#REF!</definedName>
    <definedName name="COPINOM" localSheetId="0">[2]Données!#REF!</definedName>
    <definedName name="COPINOM" hidden="1">#N/A</definedName>
    <definedName name="_xlnm.Criteria" localSheetId="1">[1]Données!#REF!</definedName>
    <definedName name="_xlnm.Criteria" localSheetId="0">[2]Données!#REF!</definedName>
    <definedName name="_xlnm.Criteria">#N/A</definedName>
    <definedName name="Criteria_2" localSheetId="1">#N/A</definedName>
    <definedName name="Criteria_2" localSheetId="0">#N/A</definedName>
    <definedName name="Criteria_2" hidden="1">#N/A</definedName>
    <definedName name="DONNEES" localSheetId="1">#N/A</definedName>
    <definedName name="DONNEES" localSheetId="0">#N/A</definedName>
    <definedName name="DONNEES" hidden="1">#N/A</definedName>
    <definedName name="EFFACE" localSheetId="1" hidden="1">#REF!</definedName>
    <definedName name="EFFACE" localSheetId="0" hidden="1">#N/A</definedName>
    <definedName name="EFFACE" hidden="1">#N/A</definedName>
    <definedName name="_xlnm.Extract" localSheetId="1">[1]Données!#REF!</definedName>
    <definedName name="_xlnm.Extract" localSheetId="0">[2]Données!#REF!</definedName>
    <definedName name="_xlnm.Extract">#N/A</definedName>
    <definedName name="EXTRAIT" localSheetId="1">[1]Données!#REF!</definedName>
    <definedName name="EXTRAIT" localSheetId="0">[2]Données!#REF!</definedName>
    <definedName name="EXTRAIT" hidden="1">#N/A</definedName>
    <definedName name="IMPRESSION" localSheetId="1">[1]Données!#REF!</definedName>
    <definedName name="IMPRESSION" localSheetId="0">[2]Données!#REF!</definedName>
    <definedName name="IMPRESSION" hidden="1">#N/A</definedName>
    <definedName name="IMPRI" localSheetId="1">[1]Données!#REF!</definedName>
    <definedName name="IMPRI" localSheetId="0">[2]Données!#REF!</definedName>
    <definedName name="IMPRI" hidden="1">#N/A</definedName>
    <definedName name="IMPRIM" localSheetId="1">[1]Données!#REF!</definedName>
    <definedName name="IMPRIM" localSheetId="0">[2]Données!#REF!</definedName>
    <definedName name="IMPRIM" hidden="1">#N/A</definedName>
    <definedName name="IMPRIME" localSheetId="1">[1]Données!#REF!</definedName>
    <definedName name="IMPRIME" localSheetId="0">[2]Données!#REF!</definedName>
    <definedName name="IMPRIME" hidden="1">#N/A</definedName>
    <definedName name="INTERROGATION" localSheetId="1" hidden="1">#REF!</definedName>
    <definedName name="INTERROGATION" localSheetId="0" hidden="1">#N/A</definedName>
    <definedName name="INTERROGATION" hidden="1">#N/A</definedName>
    <definedName name="L_" localSheetId="1">[1]Données!#REF!</definedName>
    <definedName name="L_" localSheetId="0">[2]Données!#REF!</definedName>
    <definedName name="L_" hidden="1">#N/A</definedName>
    <definedName name="NOM" localSheetId="1">[1]Données!#REF!</definedName>
    <definedName name="NOM" localSheetId="0">[2]Données!#REF!</definedName>
    <definedName name="NOM" hidden="1">#N/A</definedName>
    <definedName name="NOMPR" localSheetId="1">[1]Données!#REF!</definedName>
    <definedName name="NOMPR" localSheetId="0">[2]Données!#REF!</definedName>
    <definedName name="NOMPR" hidden="1">#N/A</definedName>
    <definedName name="NUMDEBUT" localSheetId="1">[1]Données!#REF!</definedName>
    <definedName name="NUMDEBUT" localSheetId="0">[2]Données!#REF!</definedName>
    <definedName name="NUMDEBUT" hidden="1">#N/A</definedName>
    <definedName name="NUMFIN" localSheetId="1">[1]Données!#REF!</definedName>
    <definedName name="NUMFIN" localSheetId="0">[2]Données!#REF!</definedName>
    <definedName name="NUMFIN" hidden="1">#N/A</definedName>
    <definedName name="PRESENTA" localSheetId="1">[1]Données!#REF!</definedName>
    <definedName name="PRESENTA" localSheetId="0">[2]Données!#REF!</definedName>
    <definedName name="PRESENTA" hidden="1">#N/A</definedName>
    <definedName name="RETOUR" localSheetId="1" hidden="1">#REF!</definedName>
    <definedName name="RETOUR" localSheetId="0" hidden="1">#N/A</definedName>
    <definedName name="RETOUR" hidden="1">#N/A</definedName>
    <definedName name="rngFileVersion" localSheetId="1" hidden="1">#REF!</definedName>
    <definedName name="rngFileVersion" localSheetId="0" hidden="1">#N/A</definedName>
    <definedName name="rngFileVersion" hidden="1">#N/A</definedName>
    <definedName name="rngReferenceRow" localSheetId="1">#REF!</definedName>
    <definedName name="rngReferenceRow" localSheetId="0">#N/A</definedName>
    <definedName name="rngReferenceRow">#N/A</definedName>
    <definedName name="SAISIE" localSheetId="1" hidden="1">#REF!</definedName>
    <definedName name="SAISIE" localSheetId="0" hidden="1">#N/A</definedName>
    <definedName name="SAISIE" hidden="1">#N/A</definedName>
    <definedName name="SORTIE" localSheetId="1">[1]Données!#REF!</definedName>
    <definedName name="SORTIE" localSheetId="0">[2]Données!#REF!</definedName>
    <definedName name="SORTIE" hidden="1">#N/A</definedName>
    <definedName name="SOUSR1" localSheetId="1">[1]Données!#REF!</definedName>
    <definedName name="SOUSR1" localSheetId="0">[2]Données!#REF!</definedName>
    <definedName name="SOUSR1" hidden="1">#N/A</definedName>
    <definedName name="_xlnm.Print_Area" localSheetId="1">Calculateur!$C$1:$Q$77</definedName>
    <definedName name="_xlnm.Print_Area" localSheetId="0">'Mean-SD'!$A$1:$AS$99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 i="17" l="1"/>
  <c r="H39" i="17"/>
  <c r="H38" i="17"/>
  <c r="H37" i="17"/>
  <c r="R28" i="17"/>
  <c r="R27" i="17"/>
  <c r="R26" i="17"/>
  <c r="H15" i="17"/>
  <c r="H14" i="17" s="1"/>
  <c r="F55" i="17" s="1"/>
  <c r="G15" i="17"/>
  <c r="G14" i="17" s="1"/>
  <c r="F56" i="17" s="1"/>
  <c r="F15" i="17"/>
  <c r="F14" i="17" s="1"/>
  <c r="F57" i="17" s="1"/>
  <c r="I14" i="17"/>
  <c r="F54" i="17" s="1"/>
  <c r="E14" i="17"/>
  <c r="F58" i="17" s="1"/>
  <c r="D14" i="17"/>
  <c r="F59" i="17" s="1"/>
  <c r="C14" i="17"/>
  <c r="F60" i="17" s="1"/>
  <c r="E11" i="17"/>
  <c r="E10" i="17" s="1"/>
  <c r="F38" i="17" s="1"/>
  <c r="P10" i="17"/>
  <c r="J10" i="17"/>
  <c r="F45" i="17" s="1"/>
  <c r="I10" i="17"/>
  <c r="F46" i="17" s="1"/>
  <c r="H10" i="17"/>
  <c r="F47" i="17" s="1"/>
  <c r="G10" i="17"/>
  <c r="F48" i="17" s="1"/>
  <c r="F10" i="17"/>
  <c r="F37" i="17" s="1"/>
  <c r="D10" i="17"/>
  <c r="F39" i="17" s="1"/>
  <c r="C10" i="17"/>
  <c r="F40" i="17" s="1"/>
  <c r="Q11" i="16"/>
  <c r="P11" i="16"/>
  <c r="O11" i="16"/>
  <c r="N11" i="16"/>
  <c r="M11" i="16"/>
  <c r="L11" i="16"/>
  <c r="D11" i="16"/>
  <c r="J11" i="16"/>
  <c r="I11" i="16"/>
  <c r="H11" i="16"/>
  <c r="G11" i="16"/>
  <c r="F11" i="16"/>
  <c r="F41" i="17" l="1"/>
  <c r="I39" i="17" s="1"/>
  <c r="F50" i="17"/>
  <c r="F49" i="17"/>
  <c r="F63" i="17"/>
  <c r="F62" i="17"/>
  <c r="F42" i="17"/>
  <c r="R92" i="13"/>
  <c r="I59" i="17" l="1"/>
  <c r="I47" i="17"/>
  <c r="I65" i="17" l="1"/>
  <c r="I66" i="17" s="1"/>
  <c r="I48" i="17" s="1"/>
  <c r="I50" i="17" s="1"/>
  <c r="M50" i="17" l="1"/>
  <c r="I60" i="17"/>
  <c r="I40" i="17"/>
  <c r="I42" i="17" s="1"/>
  <c r="M42" i="17" l="1"/>
  <c r="I63" i="17"/>
  <c r="I69" i="17" s="1"/>
  <c r="D26" i="17" s="1"/>
  <c r="D28" i="17" s="1"/>
  <c r="M6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Michel Champagne - CHAM13</author>
  </authors>
  <commentList>
    <comment ref="E11" authorId="0" shapeId="0" xr:uid="{F83BA435-4D55-4CC4-9E44-B4D056C429C5}">
      <text>
        <r>
          <rPr>
            <b/>
            <sz val="9"/>
            <color indexed="81"/>
            <rFont val="Tahoma"/>
            <family val="2"/>
          </rPr>
          <t>Michel Champagne - CHAM13:</t>
        </r>
        <r>
          <rPr>
            <sz val="9"/>
            <color indexed="81"/>
            <rFont val="Tahoma"/>
            <family val="2"/>
          </rPr>
          <t xml:space="preserve">
RFU poids.  RFU v/v * Da (AG28, 29 ou 30 selon G1, G2 ou G3)</t>
        </r>
      </text>
    </comment>
    <comment ref="O24" authorId="0" shapeId="0" xr:uid="{0853BC4B-F6C1-4F8C-BB4E-F5CE3FF2752B}">
      <text>
        <r>
          <rPr>
            <b/>
            <sz val="9"/>
            <color indexed="81"/>
            <rFont val="Tahoma"/>
            <family val="2"/>
          </rPr>
          <t>Michel Champagne - CHAM13:</t>
        </r>
        <r>
          <rPr>
            <sz val="9"/>
            <color indexed="81"/>
            <rFont val="Tahoma"/>
            <family val="2"/>
          </rPr>
          <t xml:space="preserve">
Les densités apparentes au champ sont toujours plus élevées que les densité labo.  Les pédotransfers (PTF) de 2014-15 sont dans les CMPL et se rapprochent plus de la réalité.  Toutefois, des densités aberrantes peuvent survenir dans des sols riches en m.o. par exemple.  J'ai donc fait les moyennes des Da labo des G1-G2 et G3, puis la même chose avec les PTF 2014-15.  J'ai fait la différence moyenne entre le PTF et la Da labo.  On va utiliser la Da labo + la différence moyenne entre la Da labo et la Da PTF 2014-15.  Ce sera plus prêt de la réalité.</t>
        </r>
      </text>
    </comment>
  </commentList>
</comments>
</file>

<file path=xl/sharedStrings.xml><?xml version="1.0" encoding="utf-8"?>
<sst xmlns="http://schemas.openxmlformats.org/spreadsheetml/2006/main" count="220" uniqueCount="169">
  <si>
    <t>Calculateur - Santé Globale des Sols</t>
  </si>
  <si>
    <t>Numéro du champ:</t>
  </si>
  <si>
    <t>CL-Aubiri-B3-Sa</t>
  </si>
  <si>
    <t>Provenance</t>
  </si>
  <si>
    <t>Échantillons</t>
  </si>
  <si>
    <t>Numéro du lab:</t>
  </si>
  <si>
    <t>SG-0539424</t>
  </si>
  <si>
    <t>Pépinière Richard St-Aubin</t>
  </si>
  <si>
    <t>Date de réception:</t>
  </si>
  <si>
    <t>391, rue Rémi</t>
  </si>
  <si>
    <t>Date du rapport:</t>
  </si>
  <si>
    <t>Saint-Amable</t>
  </si>
  <si>
    <t>Échantillonné le:</t>
  </si>
  <si>
    <t>J0L1N0</t>
  </si>
  <si>
    <t>Par:</t>
  </si>
  <si>
    <t>Julien F.Guerin, Marie-Claude Lavoie</t>
  </si>
  <si>
    <t>Richard St-Aubin</t>
  </si>
  <si>
    <t>Classe texturale</t>
  </si>
  <si>
    <t>Groupe textural</t>
  </si>
  <si>
    <t>Sable</t>
  </si>
  <si>
    <t>G1</t>
  </si>
  <si>
    <t>Indicateur</t>
  </si>
  <si>
    <t>Valeur</t>
  </si>
  <si>
    <t>Évaluation</t>
  </si>
  <si>
    <t>Problèmes possibles (mots clés)</t>
  </si>
  <si>
    <t>Mean</t>
  </si>
  <si>
    <t>SD</t>
  </si>
  <si>
    <t>/100</t>
  </si>
  <si>
    <t>Physique</t>
  </si>
  <si>
    <r>
      <t>Stabilité des agrégats</t>
    </r>
    <r>
      <rPr>
        <b/>
        <sz val="9"/>
        <color indexed="8"/>
        <rFont val="Arial"/>
        <family val="2"/>
      </rPr>
      <t xml:space="preserve"> </t>
    </r>
    <r>
      <rPr>
        <sz val="9"/>
        <color indexed="8"/>
        <rFont val="Arial"/>
        <family val="2"/>
      </rPr>
      <t>(%)</t>
    </r>
  </si>
  <si>
    <t>Direct  =LOI.NORMALE.N(I3;MeanSD!$D$2;MeanSD!$E$2;VRAI)*100</t>
  </si>
  <si>
    <t>G1-G2-G3</t>
  </si>
  <si>
    <t>agrégats stables / ag. totaux ,25 à 2 mm</t>
  </si>
  <si>
    <r>
      <t>Réserve en eau utile</t>
    </r>
    <r>
      <rPr>
        <b/>
        <sz val="9"/>
        <color indexed="8"/>
        <rFont val="Arial"/>
        <family val="2"/>
      </rPr>
      <t xml:space="preserve"> </t>
    </r>
    <r>
      <rPr>
        <sz val="9"/>
        <color indexed="8"/>
        <rFont val="Arial"/>
        <family val="2"/>
      </rPr>
      <t>(%)</t>
    </r>
  </si>
  <si>
    <t>/100 =SI($H3="G1";LOI.NORMALE.N(L3;MeanSD!$D$5;MeanSD!$E$5;VRAI)*100;SI($H3="G2";LOI.NORMALE.N(L3;MeanSD!$D$6;MeanSD!$E$6;VRAI)*100;SI($H3="G3";LOI.NORMALE.N(L3;MeanSD!$D$7;MeanSD!$E$7;VRAI)*100)))</t>
  </si>
  <si>
    <t>G2</t>
  </si>
  <si>
    <t>G3</t>
  </si>
  <si>
    <t>estimée</t>
  </si>
  <si>
    <t>PR 15  cm</t>
  </si>
  <si>
    <t>direct  =1- LOI.NORMALE.N(AX3;MeanSD!$D$8;MeanSD!$E$8;VRAI)*100</t>
  </si>
  <si>
    <t>Penetration resistance (PSI)</t>
  </si>
  <si>
    <t>PR 45  cm</t>
  </si>
  <si>
    <t xml:space="preserve"> Direct= 1- SI($H3="G1";LOI.NORMALE.N(BA3;MeanSD!$D$11;MeanSD!$E$11;VRAI)*100;SI(OU($H3="G2";$H3="G3");LOI.NORMALE.N(BA3;MeanSD!$D$12;MeanSD!$E$12;VRAI)*100))</t>
  </si>
  <si>
    <t>G2-G3</t>
  </si>
  <si>
    <t>Biologique</t>
  </si>
  <si>
    <t>SR  Respiration sol</t>
  </si>
  <si>
    <t>LN =SI(OU($H78="G1";$H78="G2");LOI.NORMALE.N(T78;MeanSD!$D$20;MeanSD!$E$20;VRAI)*100;SI($H78="G3";LOI.NORMALE.N(T78;MeanSD!$D$22;MeanSD!$E$22;VRAI)*100))</t>
  </si>
  <si>
    <t>G1-G2</t>
  </si>
  <si>
    <t>(ppm)</t>
  </si>
  <si>
    <t>Azote minéralisable</t>
  </si>
  <si>
    <t>racine carré=SI($H45="G1";LOI.NORMALE.N(Q45;MeanSD!$D$23;MeanSD!$E$23;VRAI)*100;SI($H45="G2";LOI.NORMALE.N(Q45;MeanSD!$D$24;MeanSD!$E$24;VRAI)*100;SI($H45="G3";LOI.NORMALE.N(Q45;MeanSD!$D$25;MeanSD!$E$25;VRAI)*100)))</t>
  </si>
  <si>
    <r>
      <t xml:space="preserve"> (ppm N-NH4</t>
    </r>
    <r>
      <rPr>
        <vertAlign val="superscript"/>
        <sz val="9"/>
        <color indexed="8"/>
        <rFont val="Arial"/>
        <family val="2"/>
      </rPr>
      <t xml:space="preserve">+ </t>
    </r>
    <r>
      <rPr>
        <sz val="9"/>
        <color indexed="8"/>
        <rFont val="Arial"/>
        <family val="2"/>
      </rPr>
      <t>/ sem)</t>
    </r>
  </si>
  <si>
    <r>
      <t>Matière organique</t>
    </r>
    <r>
      <rPr>
        <sz val="9"/>
        <color indexed="8"/>
        <rFont val="Arial"/>
        <family val="2"/>
      </rPr>
      <t xml:space="preserve"> (%)</t>
    </r>
  </si>
  <si>
    <t>direct=SI($H3="G1";LOI.NORMALE.N(V3;MeanSD!$D$14;MeanSD!$E$14;VRAI)*100;SI($H3="G2";LOI.NORMALE.N(V3;MeanSD!$D$15;MeanSD!$E$15;VRAI)*100;SI($H3="G3";LOI.NORMALE.N(V3;MeanSD!$D$16;MeanSD!$E$16;VRAI)*100)))</t>
  </si>
  <si>
    <r>
      <t>Carbone actif</t>
    </r>
    <r>
      <rPr>
        <sz val="9"/>
        <color indexed="8"/>
        <rFont val="Arial"/>
        <family val="2"/>
      </rPr>
      <t xml:space="preserve"> (ppm)</t>
    </r>
  </si>
  <si>
    <t>Direct=SI(OU($H3="G1";$H3="G2");LOI.NORMALE.N(N3;MeanSD!$D$17;MeanSD!$E$17;VRAI)*100;SI($H3="G3";LOI.NORMALE.N(N3;MeanSD!$D$19;MeanSD!$E$19;VRAI)*100))</t>
  </si>
  <si>
    <t>Matière organique labile</t>
  </si>
  <si>
    <t>Chimique</t>
  </si>
  <si>
    <t>pH</t>
  </si>
  <si>
    <t>=LOI.NORMALE.N(X3;MeanSD!$D$26;MeanSD!$E$26;FAUX)*100  *  AW68</t>
  </si>
  <si>
    <r>
      <t>Phosphore</t>
    </r>
    <r>
      <rPr>
        <sz val="9"/>
        <color indexed="8"/>
        <rFont val="Arial"/>
        <family val="2"/>
      </rPr>
      <t xml:space="preserve"> (kg/ha)</t>
    </r>
  </si>
  <si>
    <t>LN  =SI(OU(H3="G1";H3="G2");LOI.NORMALE.N(AD3;MeanSD!$D$29;MeanSD!$E$29;FAUX)*100*$AI$229;SI(H3="G3";LOI.NORMALE.N(AD3;MeanSD!$D$31;MeanSD!$E$31;FAUX)*100*$AI$230))</t>
  </si>
  <si>
    <t>Max.Si.Ens</t>
  </si>
  <si>
    <r>
      <t>Potassium</t>
    </r>
    <r>
      <rPr>
        <sz val="9"/>
        <color indexed="8"/>
        <rFont val="Arial"/>
        <family val="2"/>
      </rPr>
      <t xml:space="preserve"> (kg/ha)</t>
    </r>
  </si>
  <si>
    <t xml:space="preserve"> LN  =SI($H3="G1";LOI.NORMALE.N(AK3;MeanSD!$D$32;MeanSD!$E$32;VRAI)*100;SI($H3="G2";LOI.NORMALE.N(AK3;MeanSD!$D$33;MeanSD!$E$33;VRAI)*100;SI($H3="G3";LOI.NORMALE.N(AK3;MeanSD!$D$34;MeanSD!$E$34;VRAI)*100)))</t>
  </si>
  <si>
    <r>
      <t xml:space="preserve">Magnésium </t>
    </r>
    <r>
      <rPr>
        <sz val="9"/>
        <color indexed="8"/>
        <rFont val="Arial"/>
        <family val="2"/>
      </rPr>
      <t>(kg/ha)</t>
    </r>
  </si>
  <si>
    <t>LN  =SI($H3="G1";LOI.NORMALE.N(AN3;MeanSD!$D$35;MeanSD!$E$35;VRAI)*100;SI($H3="G2";LOI.NORMALE.N(AN3;MeanSD!$D$36;MeanSD!$E$36;VRAI)*100;SI($H3="G3";LOI.NORMALE.N(AN3;MeanSD!$D$37;MeanSD!$E$37;VRAI)*100)))</t>
  </si>
  <si>
    <r>
      <t xml:space="preserve">Manganèse </t>
    </r>
    <r>
      <rPr>
        <sz val="10.5"/>
        <color rgb="FF000000"/>
        <rFont val="Arial"/>
        <family val="2"/>
      </rPr>
      <t>(ppm)</t>
    </r>
  </si>
  <si>
    <t xml:space="preserve">  LN=SI($H3="G1";LOI.NORMALE.N(AS3;MeanSD!$D$41;MeanSD!$E$41;VRAI)*100;SI($H3="G2";LOI.NORMALE.N(AS3;MeanSD!$D$42;MeanSD!$E$42;VRAI)*100;SI($H3="G3";LOI.NORMALE.N(AS3;MeanSD!$D$43;MeanSD!$E$43;VRAI)*100)))</t>
  </si>
  <si>
    <r>
      <t xml:space="preserve">Zinc </t>
    </r>
    <r>
      <rPr>
        <sz val="10.5"/>
        <color rgb="FF000000"/>
        <rFont val="Arial"/>
        <family val="2"/>
      </rPr>
      <t>(ppm)</t>
    </r>
  </si>
  <si>
    <t>LN  =SI($H3="G1";LOI.NORMALE.N(AV3;MeanSD!$D$44;MeanSD!$E$44;VRAI)*100;SI(OU($H3="G2";$H3="G3");LOI.NORMALE.N(AV3;MeanSD!$D$45;MeanSD!$E$45;VRAI)*100))</t>
  </si>
  <si>
    <r>
      <t xml:space="preserve">Fer </t>
    </r>
    <r>
      <rPr>
        <sz val="10.5"/>
        <color rgb="FF000000"/>
        <rFont val="Arial"/>
        <family val="2"/>
      </rPr>
      <t>(ppm)</t>
    </r>
  </si>
  <si>
    <t>Direct =SI(OU($H3="G1";$H3="G2");LOI.NORMALE.N(AP3;MeanSD!$D$38;MeanSD!$E$38;VRAI)*100;SI($H3="G3";LOI.NORMALE.N(AP3;MeanSD!$D$40;MeanSD!$E$40;VRAI)*100))</t>
  </si>
  <si>
    <r>
      <t xml:space="preserve">Évaluation globale </t>
    </r>
    <r>
      <rPr>
        <sz val="12"/>
        <color indexed="8"/>
        <rFont val="Arial"/>
        <family val="2"/>
      </rPr>
      <t>(%)</t>
    </r>
  </si>
  <si>
    <t>0  -  20</t>
  </si>
  <si>
    <t>20 - 40</t>
  </si>
  <si>
    <t>40 - 60</t>
  </si>
  <si>
    <t>60 - 80</t>
  </si>
  <si>
    <t>80 - 100</t>
  </si>
  <si>
    <t>CALCULATEUR - SANTÉ DES SOLS</t>
  </si>
  <si>
    <t>Inscrire les résultats des analyses obtenus au laboratoire</t>
  </si>
  <si>
    <t>Écrire dans chacune des cellules brunes pour lesquelles vous avez un résultat</t>
  </si>
  <si>
    <t>Texture du sol:      (Lourde, G1;   Moyenne, G2;   Grossière, G3)</t>
  </si>
  <si>
    <t>Propriétés physiques</t>
  </si>
  <si>
    <t>Propriétés biologiques</t>
  </si>
  <si>
    <t>Propriétés chimiques</t>
  </si>
  <si>
    <t>Stabilité des agrégats (%)</t>
  </si>
  <si>
    <t>Réserve en eau utile (%)</t>
  </si>
  <si>
    <t>Résistance à la pénétration 15 cm (psi)</t>
  </si>
  <si>
    <t>Résistance à la pénétration 45 cm (psi)</t>
  </si>
  <si>
    <t>Respiration (ppm)</t>
  </si>
  <si>
    <t>Azote potentiellement minéralisable  (ppm N-NH4+ / semaine)</t>
  </si>
  <si>
    <t>Matière organique (%)</t>
  </si>
  <si>
    <t>Carbone actif  (POXC)  (ppm)</t>
  </si>
  <si>
    <t>Phosphore  (P)  (kg/ha)</t>
  </si>
  <si>
    <t>Potassium (K)  (kg/ha)</t>
  </si>
  <si>
    <t>Magnésium (Mg)  (kg/ha)</t>
  </si>
  <si>
    <t>Manganèse (Mn)  (ppm)</t>
  </si>
  <si>
    <t>Zinc (Zn)            (ppm)</t>
  </si>
  <si>
    <t>Fer   (Fe)          (ppm)</t>
  </si>
  <si>
    <t xml:space="preserve">     Interprétation des couleurs</t>
  </si>
  <si>
    <t>Très bas  0-20</t>
  </si>
  <si>
    <t>Bas  20-40</t>
  </si>
  <si>
    <t>Moyen  40-60</t>
  </si>
  <si>
    <t>Élevé  60-80</t>
  </si>
  <si>
    <t>Très élevé  80-100</t>
  </si>
  <si>
    <t>NOTE:  les scores des indicateurs chimiques sont basés sur les données obtenus dans le cadre de cette étude mais ne donnent pas d'informations sur la fertilisation des cultures.</t>
  </si>
  <si>
    <r>
      <rPr>
        <b/>
        <sz val="18"/>
        <rFont val="Calibri"/>
        <family val="2"/>
      </rPr>
      <t>©</t>
    </r>
    <r>
      <rPr>
        <b/>
        <sz val="16"/>
        <rFont val="Calibri"/>
        <family val="2"/>
      </rPr>
      <t xml:space="preserve">  Agro Enviro Lab, 2024. Tous droits réservés.</t>
    </r>
  </si>
  <si>
    <t>V1</t>
  </si>
  <si>
    <t>Résultats en % (repositionner pour les avoir dans le bon ordre dans les histogrammes)</t>
  </si>
  <si>
    <t>Résistance à la pénétration 45 cm</t>
  </si>
  <si>
    <t>Résistance à la pénétration 15 cm</t>
  </si>
  <si>
    <t>Réserve en eau utile</t>
  </si>
  <si>
    <t>Stabilité des agrégats</t>
  </si>
  <si>
    <t>Carbone actif - POXC</t>
  </si>
  <si>
    <t>Matière organique</t>
  </si>
  <si>
    <t>Azote potentiellement minéralisable</t>
  </si>
  <si>
    <t>Respiration</t>
  </si>
  <si>
    <t>Score 2024</t>
  </si>
  <si>
    <t>Fer (Fe)</t>
  </si>
  <si>
    <t>Zinc (Zn)</t>
  </si>
  <si>
    <t>Manganèse (Mn)</t>
  </si>
  <si>
    <t>Magnésium (Mg)</t>
  </si>
  <si>
    <t>Potassium (K)</t>
  </si>
  <si>
    <t>Phosphore (P)</t>
  </si>
  <si>
    <t>Graphe jauge</t>
  </si>
  <si>
    <t>EAU UTILE</t>
  </si>
  <si>
    <t>Changement d'unités de g/g-1 à % est inclus dans le calcul du score</t>
  </si>
  <si>
    <t>Paramètres</t>
  </si>
  <si>
    <t>Eau utille rapport SGS est en % volume (ou cm/100cm)</t>
  </si>
  <si>
    <t>Pour l'avoir en poids,  RFU V/V * Da = RFU poids</t>
  </si>
  <si>
    <t>Couleur 1</t>
  </si>
  <si>
    <t>Couleur 2</t>
  </si>
  <si>
    <t>Da de conversion calculé à partir de :</t>
  </si>
  <si>
    <t>Couleur 3</t>
  </si>
  <si>
    <t>Couleur 4</t>
  </si>
  <si>
    <t xml:space="preserve">Selon les données de 2014 et 2015 du fichier </t>
  </si>
  <si>
    <t>CMPL-SOL global 2014 final-formule 2015,  dans répertoire Doctorat 2024</t>
  </si>
  <si>
    <t>Couleur 5</t>
  </si>
  <si>
    <t>Da Labo</t>
  </si>
  <si>
    <t xml:space="preserve">Différence moyenne entre </t>
  </si>
  <si>
    <t>Da à utiliser pour transformer RFU v/v en RFU poids</t>
  </si>
  <si>
    <t>Vide</t>
  </si>
  <si>
    <t>moyen</t>
  </si>
  <si>
    <t>PTF 2014-15 et Da Labo</t>
  </si>
  <si>
    <t>Da conversion</t>
  </si>
  <si>
    <t>Aiguille</t>
  </si>
  <si>
    <t>Reste</t>
  </si>
  <si>
    <t>Indice global de santé des sols</t>
  </si>
  <si>
    <t>Calculs de l'évaluation globale du sol</t>
  </si>
  <si>
    <t>Valeur du critère (%)</t>
  </si>
  <si>
    <t>Eau utile</t>
  </si>
  <si>
    <t>Pénétrométrie surface</t>
  </si>
  <si>
    <t>Présence ou absence de résultats dans ce groupe d'indicateurs</t>
  </si>
  <si>
    <t>Pénétrométrie profondeur</t>
  </si>
  <si>
    <t>Proportion en % de chaque groupe d'indicateur</t>
  </si>
  <si>
    <t xml:space="preserve">Note de l'indicateur sur </t>
  </si>
  <si>
    <t>N potentiellement minéralisable</t>
  </si>
  <si>
    <t>Carbone actif</t>
  </si>
  <si>
    <t>Chimie</t>
  </si>
  <si>
    <t>Phosphore</t>
  </si>
  <si>
    <t>Potassium</t>
  </si>
  <si>
    <t>Magnésium</t>
  </si>
  <si>
    <t>Manganèse</t>
  </si>
  <si>
    <t>Zinc</t>
  </si>
  <si>
    <t>Fer</t>
  </si>
  <si>
    <t>Total des groupes d'iindicateurs avec des résultats</t>
  </si>
  <si>
    <t>Valeurs / 100 de chaque groupe d'indicateurs</t>
  </si>
  <si>
    <t>Indice 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</si>
</sst>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0.0"/>
    <numFmt numFmtId="165" formatCode="0_)"/>
    <numFmt numFmtId="166" formatCode="d\ mmmm\ yyyy"/>
    <numFmt numFmtId="167" formatCode="#,##0.0"/>
    <numFmt numFmtId="168" formatCode="0.00000"/>
  </numFmts>
  <fonts count="59">
    <font>
      <sz val="11"/>
      <color theme="1"/>
      <name val="Calibri"/>
      <family val="2"/>
      <scheme val="minor"/>
    </font>
    <font>
      <sz val="11"/>
      <color rgb="FFFF0000"/>
      <name val="Calibri"/>
      <family val="2"/>
      <scheme val="minor"/>
    </font>
    <font>
      <sz val="11"/>
      <color theme="1"/>
      <name val="Calibri"/>
      <family val="2"/>
      <scheme val="minor"/>
    </font>
    <font>
      <sz val="10"/>
      <color theme="1"/>
      <name val="Calibri"/>
      <family val="2"/>
      <scheme val="minor"/>
    </font>
    <font>
      <sz val="10"/>
      <name val="Arial"/>
      <family val="2"/>
    </font>
    <font>
      <b/>
      <sz val="14"/>
      <name val="Arial"/>
      <family val="2"/>
    </font>
    <font>
      <b/>
      <sz val="10"/>
      <name val="Arial"/>
      <family val="2"/>
    </font>
    <font>
      <sz val="10"/>
      <color indexed="8"/>
      <name val="Arial"/>
      <family val="2"/>
    </font>
    <font>
      <sz val="8"/>
      <name val="Arial"/>
      <family val="2"/>
    </font>
    <font>
      <b/>
      <sz val="11"/>
      <name val="Arial"/>
      <family val="2"/>
    </font>
    <font>
      <b/>
      <sz val="18"/>
      <name val="Arial"/>
      <family val="2"/>
    </font>
    <font>
      <b/>
      <i/>
      <sz val="24"/>
      <color indexed="8"/>
      <name val="Calibri"/>
      <family val="2"/>
    </font>
    <font>
      <b/>
      <sz val="22"/>
      <color indexed="8"/>
      <name val="Calibri"/>
      <family val="2"/>
    </font>
    <font>
      <b/>
      <sz val="12"/>
      <name val="Arial"/>
      <family val="2"/>
    </font>
    <font>
      <b/>
      <i/>
      <sz val="11"/>
      <name val="Arial"/>
      <family val="2"/>
    </font>
    <font>
      <sz val="12"/>
      <name val="Arial"/>
      <family val="2"/>
    </font>
    <font>
      <i/>
      <u/>
      <sz val="11"/>
      <name val="Arial"/>
      <family val="2"/>
    </font>
    <font>
      <i/>
      <u/>
      <sz val="9"/>
      <name val="Arial"/>
      <family val="2"/>
    </font>
    <font>
      <sz val="9"/>
      <name val="Arial"/>
      <family val="2"/>
    </font>
    <font>
      <sz val="9"/>
      <color indexed="8"/>
      <name val="Arial"/>
      <family val="2"/>
    </font>
    <font>
      <sz val="8"/>
      <color indexed="8"/>
      <name val="Arial"/>
      <family val="2"/>
    </font>
    <font>
      <sz val="12"/>
      <color indexed="8"/>
      <name val="Arial"/>
      <family val="2"/>
    </font>
    <font>
      <b/>
      <sz val="12"/>
      <color indexed="8"/>
      <name val="Arial"/>
      <family val="2"/>
    </font>
    <font>
      <b/>
      <sz val="10"/>
      <color indexed="8"/>
      <name val="Arial"/>
      <family val="2"/>
    </font>
    <font>
      <sz val="11"/>
      <color indexed="8"/>
      <name val="Arial"/>
      <family val="2"/>
    </font>
    <font>
      <b/>
      <sz val="10.5"/>
      <color indexed="8"/>
      <name val="Arial"/>
      <family val="2"/>
    </font>
    <font>
      <b/>
      <sz val="9"/>
      <color indexed="8"/>
      <name val="Arial"/>
      <family val="2"/>
    </font>
    <font>
      <sz val="7"/>
      <color indexed="8"/>
      <name val="Arial"/>
      <family val="2"/>
    </font>
    <font>
      <b/>
      <sz val="11"/>
      <color indexed="8"/>
      <name val="Arial"/>
      <family val="2"/>
    </font>
    <font>
      <b/>
      <sz val="14"/>
      <color indexed="8"/>
      <name val="Arial"/>
      <family val="2"/>
    </font>
    <font>
      <b/>
      <sz val="11.5"/>
      <color theme="0"/>
      <name val="MS Reference Sans Serif"/>
      <family val="2"/>
    </font>
    <font>
      <vertAlign val="superscript"/>
      <sz val="9"/>
      <color indexed="8"/>
      <name val="Arial"/>
      <family val="2"/>
    </font>
    <font>
      <sz val="7"/>
      <name val="Arial"/>
      <family val="2"/>
    </font>
    <font>
      <sz val="16"/>
      <color indexed="8"/>
      <name val="Arial"/>
      <family val="2"/>
    </font>
    <font>
      <sz val="4"/>
      <name val="Arial"/>
      <family val="2"/>
    </font>
    <font>
      <sz val="10.5"/>
      <color indexed="8"/>
      <name val="Arial"/>
      <family val="2"/>
    </font>
    <font>
      <sz val="10.5"/>
      <color rgb="FF000000"/>
      <name val="Arial"/>
      <family val="2"/>
    </font>
    <font>
      <sz val="6"/>
      <name val="Arial"/>
      <family val="2"/>
    </font>
    <font>
      <sz val="18"/>
      <name val="Arial"/>
      <family val="2"/>
    </font>
    <font>
      <sz val="11"/>
      <name val="Arial"/>
      <family val="2"/>
    </font>
    <font>
      <b/>
      <sz val="14"/>
      <color theme="0"/>
      <name val="Arial"/>
      <family val="2"/>
    </font>
    <font>
      <b/>
      <sz val="18"/>
      <color theme="0"/>
      <name val="Arial"/>
      <family val="2"/>
    </font>
    <font>
      <sz val="10"/>
      <color theme="0"/>
      <name val="Arial"/>
      <family val="2"/>
    </font>
    <font>
      <b/>
      <sz val="24"/>
      <name val="Arial"/>
      <family val="2"/>
    </font>
    <font>
      <sz val="14"/>
      <name val="Arial"/>
      <family val="2"/>
    </font>
    <font>
      <sz val="16"/>
      <name val="Arial"/>
      <family val="2"/>
    </font>
    <font>
      <b/>
      <sz val="22"/>
      <color theme="0"/>
      <name val="Arial"/>
      <family val="2"/>
    </font>
    <font>
      <b/>
      <sz val="36"/>
      <name val="Arial"/>
      <family val="2"/>
    </font>
    <font>
      <sz val="7"/>
      <color theme="1"/>
      <name val="Segoe UI"/>
      <family val="2"/>
    </font>
    <font>
      <sz val="16"/>
      <color theme="1"/>
      <name val="Calibri"/>
      <family val="2"/>
      <scheme val="minor"/>
    </font>
    <font>
      <sz val="13.25"/>
      <color theme="1"/>
      <name val="Segoe UI"/>
      <family val="2"/>
    </font>
    <font>
      <b/>
      <sz val="16"/>
      <color theme="0"/>
      <name val="Arial"/>
      <family val="2"/>
    </font>
    <font>
      <b/>
      <sz val="16"/>
      <name val="Arial"/>
      <family val="2"/>
    </font>
    <font>
      <sz val="9"/>
      <color indexed="81"/>
      <name val="Tahoma"/>
      <family val="2"/>
    </font>
    <font>
      <b/>
      <sz val="9"/>
      <color indexed="81"/>
      <name val="Tahoma"/>
      <family val="2"/>
    </font>
    <font>
      <b/>
      <sz val="14"/>
      <color rgb="FFFF0000"/>
      <name val="Arial"/>
      <family val="2"/>
    </font>
    <font>
      <sz val="9"/>
      <color theme="1"/>
      <name val="Segoe UI"/>
      <family val="2"/>
    </font>
    <font>
      <b/>
      <sz val="16"/>
      <name val="Calibri"/>
      <family val="2"/>
    </font>
    <font>
      <b/>
      <sz val="18"/>
      <name val="Calibri"/>
      <family val="2"/>
    </font>
  </fonts>
  <fills count="41">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00FF00"/>
        <bgColor indexed="64"/>
      </patternFill>
    </fill>
    <fill>
      <patternFill patternType="solid">
        <fgColor theme="4" tint="0.79998168889431442"/>
        <bgColor indexed="64"/>
      </patternFill>
    </fill>
    <fill>
      <patternFill patternType="solid">
        <fgColor rgb="FFFF0000"/>
        <bgColor indexed="64"/>
      </patternFill>
    </fill>
    <fill>
      <patternFill patternType="solid">
        <fgColor theme="0" tint="-0.24982451857051302"/>
        <bgColor indexed="64"/>
      </patternFill>
    </fill>
    <fill>
      <patternFill patternType="solid">
        <fgColor theme="0" tint="-4.9836725974303414E-2"/>
        <bgColor indexed="64"/>
      </patternFill>
    </fill>
    <fill>
      <patternFill patternType="solid">
        <fgColor indexed="22"/>
        <bgColor indexed="64"/>
      </patternFill>
    </fill>
    <fill>
      <patternFill patternType="solid">
        <fgColor theme="0" tint="-0.1498458815271462"/>
        <bgColor indexed="64"/>
      </patternFill>
    </fill>
    <fill>
      <patternFill patternType="solid">
        <fgColor rgb="FF0E68B2"/>
        <bgColor indexed="64"/>
      </patternFill>
    </fill>
    <fill>
      <patternFill patternType="solid">
        <fgColor rgb="FF7BB043"/>
        <bgColor indexed="64"/>
      </patternFill>
    </fill>
    <fill>
      <patternFill patternType="solid">
        <fgColor theme="1"/>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ECD70E"/>
        <bgColor indexed="64"/>
      </patternFill>
    </fill>
    <fill>
      <patternFill patternType="solid">
        <fgColor rgb="FFF8EE8C"/>
        <bgColor indexed="64"/>
      </patternFill>
    </fill>
    <fill>
      <patternFill patternType="solid">
        <fgColor rgb="FFFAF3B0"/>
        <bgColor indexed="64"/>
      </patternFill>
    </fill>
    <fill>
      <patternFill patternType="solid">
        <fgColor indexed="55"/>
        <bgColor indexed="64"/>
      </patternFill>
    </fill>
    <fill>
      <patternFill patternType="solid">
        <fgColor theme="0"/>
        <bgColor indexed="64"/>
      </patternFill>
    </fill>
    <fill>
      <patternFill patternType="solid">
        <fgColor rgb="FFFFFFFF"/>
        <bgColor indexed="64"/>
      </patternFill>
    </fill>
    <fill>
      <patternFill patternType="solid">
        <fgColor rgb="FFFF9900"/>
        <bgColor indexed="64"/>
      </patternFill>
    </fill>
    <fill>
      <patternFill patternType="solid">
        <fgColor rgb="FFCCFF33"/>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CFF66"/>
        <bgColor indexed="64"/>
      </patternFill>
    </fill>
    <fill>
      <patternFill patternType="solid">
        <fgColor theme="4" tint="-0.249977111117893"/>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medium">
        <color auto="1"/>
      </top>
      <bottom style="medium">
        <color auto="1"/>
      </bottom>
      <diagonal/>
    </border>
    <border>
      <left/>
      <right style="medium">
        <color theme="0"/>
      </right>
      <top style="medium">
        <color auto="1"/>
      </top>
      <bottom style="medium">
        <color auto="1"/>
      </bottom>
      <diagonal/>
    </border>
    <border>
      <left style="medium">
        <color theme="0"/>
      </left>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6">
    <xf numFmtId="0" fontId="0" fillId="0" borderId="0"/>
    <xf numFmtId="0" fontId="4" fillId="0" borderId="0"/>
    <xf numFmtId="0" fontId="4" fillId="0" borderId="0"/>
    <xf numFmtId="0" fontId="4" fillId="0" borderId="0"/>
    <xf numFmtId="0" fontId="15" fillId="0" borderId="0"/>
    <xf numFmtId="9" fontId="2" fillId="0" borderId="0" applyFont="0" applyFill="0" applyBorder="0" applyAlignment="0" applyProtection="0"/>
  </cellStyleXfs>
  <cellXfs count="508">
    <xf numFmtId="0" fontId="0" fillId="0" borderId="0" xfId="0"/>
    <xf numFmtId="0" fontId="0" fillId="4" borderId="0" xfId="0" applyFill="1" applyAlignment="1">
      <alignment horizontal="left"/>
    </xf>
    <xf numFmtId="0" fontId="0" fillId="6" borderId="0" xfId="0" applyFill="1" applyAlignment="1">
      <alignment horizontal="left"/>
    </xf>
    <xf numFmtId="0" fontId="0" fillId="7" borderId="0" xfId="0" applyFill="1" applyAlignment="1">
      <alignment horizontal="left"/>
    </xf>
    <xf numFmtId="0" fontId="0" fillId="8" borderId="0" xfId="0" applyFill="1" applyAlignment="1">
      <alignment horizontal="left"/>
    </xf>
    <xf numFmtId="0" fontId="0" fillId="11" borderId="0" xfId="0" applyFill="1" applyAlignment="1">
      <alignment horizontal="left"/>
    </xf>
    <xf numFmtId="0" fontId="0" fillId="12" borderId="0" xfId="0" applyFill="1" applyAlignment="1">
      <alignment horizontal="left"/>
    </xf>
    <xf numFmtId="0" fontId="0" fillId="13" borderId="0" xfId="0" applyFill="1" applyAlignment="1">
      <alignment horizontal="left"/>
    </xf>
    <xf numFmtId="0" fontId="0" fillId="14" borderId="0" xfId="0" applyFill="1" applyAlignment="1">
      <alignment horizontal="left"/>
    </xf>
    <xf numFmtId="0" fontId="0" fillId="15" borderId="0" xfId="0" applyFill="1" applyAlignment="1">
      <alignment horizontal="left"/>
    </xf>
    <xf numFmtId="0" fontId="0" fillId="3" borderId="0" xfId="0" applyFill="1" applyAlignment="1">
      <alignment horizontal="left"/>
    </xf>
    <xf numFmtId="0" fontId="0" fillId="16" borderId="0" xfId="0" applyFill="1" applyAlignment="1">
      <alignment horizontal="left"/>
    </xf>
    <xf numFmtId="0" fontId="1" fillId="5" borderId="0" xfId="0" applyFont="1" applyFill="1" applyAlignment="1">
      <alignment horizontal="left"/>
    </xf>
    <xf numFmtId="0" fontId="1" fillId="9" borderId="0" xfId="0" applyFont="1" applyFill="1" applyAlignment="1">
      <alignment horizontal="left"/>
    </xf>
    <xf numFmtId="0" fontId="1" fillId="10" borderId="0" xfId="0" applyFont="1" applyFill="1" applyAlignment="1">
      <alignment horizontal="left"/>
    </xf>
    <xf numFmtId="0" fontId="4" fillId="0" borderId="0" xfId="1"/>
    <xf numFmtId="0" fontId="5" fillId="0" borderId="0" xfId="1" applyFont="1"/>
    <xf numFmtId="0" fontId="4" fillId="0" borderId="0" xfId="1" applyAlignment="1">
      <alignment vertical="center"/>
    </xf>
    <xf numFmtId="0" fontId="4" fillId="0" borderId="0" xfId="1" applyAlignment="1">
      <alignment horizontal="center" vertical="center" wrapText="1"/>
    </xf>
    <xf numFmtId="0" fontId="6" fillId="0" borderId="0" xfId="1" applyFont="1" applyAlignment="1">
      <alignment vertical="center"/>
    </xf>
    <xf numFmtId="0" fontId="4" fillId="0" borderId="0" xfId="1" applyAlignment="1">
      <alignment horizontal="center" vertical="center"/>
    </xf>
    <xf numFmtId="0" fontId="4" fillId="0" borderId="0" xfId="1" quotePrefix="1" applyAlignment="1">
      <alignment horizontal="center" vertical="center"/>
    </xf>
    <xf numFmtId="1" fontId="4" fillId="0" borderId="0" xfId="1" quotePrefix="1" applyNumberFormat="1" applyAlignment="1">
      <alignment horizontal="center" vertical="center"/>
    </xf>
    <xf numFmtId="164" fontId="4" fillId="0" borderId="0" xfId="1" quotePrefix="1" applyNumberFormat="1" applyAlignment="1">
      <alignment horizontal="center" vertical="center"/>
    </xf>
    <xf numFmtId="0" fontId="4" fillId="0" borderId="0" xfId="1" applyAlignment="1">
      <alignment horizontal="center"/>
    </xf>
    <xf numFmtId="1" fontId="4" fillId="0" borderId="0" xfId="1" applyNumberFormat="1" applyAlignment="1">
      <alignment horizontal="center" vertical="center"/>
    </xf>
    <xf numFmtId="0" fontId="4" fillId="0" borderId="0" xfId="1" applyAlignment="1">
      <alignment horizontal="right" vertical="center"/>
    </xf>
    <xf numFmtId="0" fontId="4" fillId="0" borderId="0" xfId="2"/>
    <xf numFmtId="0" fontId="4" fillId="0" borderId="0" xfId="3"/>
    <xf numFmtId="0" fontId="0" fillId="0" borderId="0" xfId="2" applyFont="1"/>
    <xf numFmtId="0" fontId="10" fillId="0" borderId="0" xfId="2" applyFont="1" applyAlignment="1">
      <alignment horizontal="right"/>
    </xf>
    <xf numFmtId="0" fontId="12" fillId="0" borderId="0" xfId="3" applyFont="1"/>
    <xf numFmtId="0" fontId="12" fillId="0" borderId="0" xfId="3" applyFont="1" applyAlignment="1">
      <alignment horizontal="right"/>
    </xf>
    <xf numFmtId="0" fontId="13" fillId="0" borderId="0" xfId="2" applyFont="1"/>
    <xf numFmtId="0" fontId="14" fillId="0" borderId="0" xfId="2" applyFont="1" applyAlignment="1">
      <alignment horizontal="left" vertical="center"/>
    </xf>
    <xf numFmtId="0" fontId="15" fillId="0" borderId="0" xfId="2" applyFont="1"/>
    <xf numFmtId="0" fontId="14" fillId="0" borderId="0" xfId="2" applyFont="1" applyAlignment="1">
      <alignment horizontal="right" vertical="center"/>
    </xf>
    <xf numFmtId="165" fontId="0" fillId="0" borderId="0" xfId="2" applyNumberFormat="1" applyFont="1" applyAlignment="1">
      <alignment vertical="center"/>
    </xf>
    <xf numFmtId="0" fontId="17" fillId="0" borderId="0" xfId="2" applyFont="1" applyAlignment="1">
      <alignment horizontal="left" vertical="center" indent="1"/>
    </xf>
    <xf numFmtId="0" fontId="17" fillId="0" borderId="0" xfId="2" applyFont="1" applyAlignment="1">
      <alignment vertical="center"/>
    </xf>
    <xf numFmtId="0" fontId="18" fillId="0" borderId="0" xfId="2" applyFont="1" applyAlignment="1">
      <alignment horizontal="left" vertical="center" indent="1"/>
    </xf>
    <xf numFmtId="0" fontId="18" fillId="0" borderId="0" xfId="2" applyFont="1" applyAlignment="1">
      <alignment horizontal="center" vertical="center"/>
    </xf>
    <xf numFmtId="0" fontId="19" fillId="0" borderId="0" xfId="3" applyFont="1" applyAlignment="1">
      <alignment vertical="center"/>
    </xf>
    <xf numFmtId="0" fontId="4" fillId="0" borderId="0" xfId="2" applyAlignment="1">
      <alignment wrapText="1"/>
    </xf>
    <xf numFmtId="0" fontId="7" fillId="0" borderId="0" xfId="3" applyFont="1" applyAlignment="1">
      <alignment vertical="center"/>
    </xf>
    <xf numFmtId="0" fontId="19" fillId="0" borderId="0" xfId="3" applyFont="1" applyAlignment="1">
      <alignment vertical="center" wrapText="1"/>
    </xf>
    <xf numFmtId="0" fontId="20" fillId="0" borderId="0" xfId="3" applyFont="1" applyAlignment="1">
      <alignment vertical="center"/>
    </xf>
    <xf numFmtId="0" fontId="13" fillId="0" borderId="0" xfId="2" applyFont="1" applyAlignment="1">
      <alignment vertical="center"/>
    </xf>
    <xf numFmtId="0" fontId="18" fillId="0" borderId="0" xfId="2" applyFont="1" applyAlignment="1">
      <alignment vertical="center"/>
    </xf>
    <xf numFmtId="0" fontId="18" fillId="0" borderId="0" xfId="2" applyFont="1"/>
    <xf numFmtId="0" fontId="7" fillId="0" borderId="0" xfId="3" applyFont="1" applyAlignment="1">
      <alignment vertical="center" wrapText="1"/>
    </xf>
    <xf numFmtId="0" fontId="19" fillId="0" borderId="0" xfId="3" applyFont="1" applyAlignment="1">
      <alignment horizontal="center" vertical="center"/>
    </xf>
    <xf numFmtId="0" fontId="21" fillId="0" borderId="0" xfId="3" applyFont="1" applyAlignment="1">
      <alignment horizontal="center" vertical="center"/>
    </xf>
    <xf numFmtId="0" fontId="3" fillId="0" borderId="0" xfId="1" applyFont="1" applyAlignment="1">
      <alignment horizontal="left" vertical="center" wrapText="1"/>
    </xf>
    <xf numFmtId="0" fontId="21" fillId="0" borderId="0" xfId="3" applyFont="1" applyAlignment="1">
      <alignment vertical="center"/>
    </xf>
    <xf numFmtId="0" fontId="7" fillId="0" borderId="0" xfId="3" applyFont="1" applyAlignment="1">
      <alignment horizontal="left" vertical="center" indent="1"/>
    </xf>
    <xf numFmtId="0" fontId="7" fillId="0" borderId="0" xfId="3" applyFont="1" applyAlignment="1">
      <alignment horizontal="center" vertical="center"/>
    </xf>
    <xf numFmtId="0" fontId="24" fillId="0" borderId="0" xfId="3" applyFont="1" applyAlignment="1">
      <alignment horizontal="center" vertical="center"/>
    </xf>
    <xf numFmtId="0" fontId="7" fillId="0" borderId="0" xfId="3" applyFont="1" applyAlignment="1">
      <alignment horizontal="left" vertical="center" wrapText="1" indent="1"/>
    </xf>
    <xf numFmtId="0" fontId="7" fillId="0" borderId="0" xfId="3" applyFont="1" applyAlignment="1">
      <alignment horizontal="left" vertical="center"/>
    </xf>
    <xf numFmtId="0" fontId="24" fillId="0" borderId="0" xfId="3" applyFont="1"/>
    <xf numFmtId="0" fontId="7" fillId="0" borderId="0" xfId="3" applyFont="1" applyAlignment="1">
      <alignment horizontal="left" vertical="center" wrapText="1"/>
    </xf>
    <xf numFmtId="0" fontId="7" fillId="0" borderId="0" xfId="3" applyFont="1" applyAlignment="1">
      <alignment wrapText="1"/>
    </xf>
    <xf numFmtId="0" fontId="4" fillId="0" borderId="29" xfId="2" applyBorder="1"/>
    <xf numFmtId="0" fontId="4" fillId="0" borderId="30" xfId="2" applyBorder="1"/>
    <xf numFmtId="0" fontId="20" fillId="0" borderId="30" xfId="3" applyFont="1" applyBorder="1" applyAlignment="1">
      <alignment horizontal="left" vertical="center" indent="1"/>
    </xf>
    <xf numFmtId="0" fontId="7" fillId="0" borderId="30" xfId="3" applyFont="1" applyBorder="1" applyAlignment="1">
      <alignment horizontal="center" vertical="center"/>
    </xf>
    <xf numFmtId="0" fontId="7" fillId="0" borderId="30" xfId="3" applyFont="1" applyBorder="1" applyAlignment="1">
      <alignment horizontal="left" vertical="center" wrapText="1" indent="1"/>
    </xf>
    <xf numFmtId="0" fontId="7" fillId="0" borderId="30" xfId="3" applyFont="1" applyBorder="1" applyAlignment="1">
      <alignment horizontal="left" wrapText="1" indent="1"/>
    </xf>
    <xf numFmtId="0" fontId="7" fillId="0" borderId="0" xfId="3" applyFont="1" applyAlignment="1">
      <alignment horizontal="left" wrapText="1" indent="1"/>
    </xf>
    <xf numFmtId="0" fontId="7" fillId="0" borderId="0" xfId="3" applyFont="1"/>
    <xf numFmtId="0" fontId="7" fillId="0" borderId="7" xfId="3" applyFont="1" applyBorder="1" applyAlignment="1">
      <alignment horizontal="left" vertical="center" indent="1"/>
    </xf>
    <xf numFmtId="0" fontId="7" fillId="0" borderId="17" xfId="3" applyFont="1" applyBorder="1" applyAlignment="1">
      <alignment horizontal="left" vertical="center" indent="1"/>
    </xf>
    <xf numFmtId="0" fontId="7" fillId="0" borderId="17" xfId="3" applyFont="1" applyBorder="1" applyAlignment="1">
      <alignment horizontal="center" vertical="center"/>
    </xf>
    <xf numFmtId="0" fontId="24" fillId="0" borderId="17" xfId="3" applyFont="1" applyBorder="1" applyAlignment="1">
      <alignment horizontal="center" vertical="center"/>
    </xf>
    <xf numFmtId="0" fontId="7" fillId="0" borderId="28" xfId="3" applyFont="1" applyBorder="1" applyAlignment="1">
      <alignment horizontal="left" vertical="center"/>
    </xf>
    <xf numFmtId="0" fontId="7" fillId="0" borderId="0" xfId="3" applyFont="1" applyAlignment="1">
      <alignment horizontal="center"/>
    </xf>
    <xf numFmtId="0" fontId="4" fillId="0" borderId="0" xfId="2" applyAlignment="1">
      <alignment horizontal="right"/>
    </xf>
    <xf numFmtId="0" fontId="5" fillId="0" borderId="0" xfId="2" applyFont="1" applyAlignment="1">
      <alignment vertical="center" textRotation="90"/>
    </xf>
    <xf numFmtId="0" fontId="4" fillId="0" borderId="35" xfId="2" applyBorder="1"/>
    <xf numFmtId="0" fontId="28" fillId="0" borderId="0" xfId="3" applyFont="1" applyAlignment="1">
      <alignment vertical="center"/>
    </xf>
    <xf numFmtId="164" fontId="24" fillId="0" borderId="0" xfId="3" quotePrefix="1" applyNumberFormat="1" applyFont="1" applyAlignment="1">
      <alignment vertical="center"/>
    </xf>
    <xf numFmtId="164" fontId="24" fillId="0" borderId="0" xfId="3" applyNumberFormat="1" applyFont="1" applyAlignment="1">
      <alignment vertical="center"/>
    </xf>
    <xf numFmtId="1" fontId="24" fillId="0" borderId="0" xfId="3" quotePrefix="1" applyNumberFormat="1" applyFont="1" applyAlignment="1">
      <alignment vertical="center"/>
    </xf>
    <xf numFmtId="1" fontId="24" fillId="0" borderId="0" xfId="3" applyNumberFormat="1" applyFont="1" applyAlignment="1">
      <alignment vertical="center"/>
    </xf>
    <xf numFmtId="0" fontId="7" fillId="0" borderId="0" xfId="3" quotePrefix="1" applyFont="1" applyAlignment="1">
      <alignment vertical="center" wrapText="1"/>
    </xf>
    <xf numFmtId="0" fontId="28" fillId="0" borderId="0" xfId="3" applyFont="1" applyAlignment="1">
      <alignment horizontal="center" vertical="center"/>
    </xf>
    <xf numFmtId="164" fontId="24" fillId="0" borderId="0" xfId="3" applyNumberFormat="1" applyFont="1" applyAlignment="1">
      <alignment horizontal="center" vertical="center"/>
    </xf>
    <xf numFmtId="1" fontId="24" fillId="0" borderId="0" xfId="3" applyNumberFormat="1" applyFont="1" applyAlignment="1">
      <alignment horizontal="center" vertical="center"/>
    </xf>
    <xf numFmtId="0" fontId="7" fillId="0" borderId="0" xfId="3" quotePrefix="1" applyFont="1" applyAlignment="1">
      <alignment horizontal="center" vertical="center" wrapText="1"/>
    </xf>
    <xf numFmtId="0" fontId="29" fillId="0" borderId="0" xfId="3" applyFont="1" applyAlignment="1">
      <alignment vertical="center" textRotation="89"/>
    </xf>
    <xf numFmtId="0" fontId="20" fillId="0" borderId="0" xfId="3" applyFont="1" applyAlignment="1">
      <alignment horizontal="center" vertical="center"/>
    </xf>
    <xf numFmtId="0" fontId="7" fillId="0" borderId="0" xfId="3" applyFont="1" applyAlignment="1">
      <alignment horizontal="center" vertical="center" wrapText="1"/>
    </xf>
    <xf numFmtId="0" fontId="24" fillId="0" borderId="0" xfId="3" applyFont="1" applyAlignment="1">
      <alignment vertical="center"/>
    </xf>
    <xf numFmtId="0" fontId="29" fillId="0" borderId="30" xfId="3" applyFont="1" applyBorder="1" applyAlignment="1">
      <alignment vertical="center" textRotation="89"/>
    </xf>
    <xf numFmtId="0" fontId="7" fillId="0" borderId="30" xfId="3" applyFont="1" applyBorder="1" applyAlignment="1">
      <alignment horizontal="left" vertical="center" indent="1"/>
    </xf>
    <xf numFmtId="0" fontId="24" fillId="0" borderId="30" xfId="3" applyFont="1" applyBorder="1" applyAlignment="1">
      <alignment horizontal="center" vertical="center"/>
    </xf>
    <xf numFmtId="0" fontId="7" fillId="0" borderId="30" xfId="3" applyFont="1" applyBorder="1" applyAlignment="1">
      <alignment horizontal="center"/>
    </xf>
    <xf numFmtId="0" fontId="7" fillId="0" borderId="30" xfId="3" applyFont="1" applyBorder="1" applyAlignment="1">
      <alignment horizontal="left" vertical="center" wrapText="1"/>
    </xf>
    <xf numFmtId="0" fontId="4" fillId="0" borderId="2" xfId="2" applyBorder="1"/>
    <xf numFmtId="1" fontId="7" fillId="0" borderId="0" xfId="3" applyNumberFormat="1" applyFont="1" applyAlignment="1">
      <alignment horizontal="left" vertical="center" indent="1"/>
    </xf>
    <xf numFmtId="1" fontId="7" fillId="0" borderId="0" xfId="3" applyNumberFormat="1" applyFont="1" applyAlignment="1">
      <alignment horizontal="center" vertical="center" wrapText="1"/>
    </xf>
    <xf numFmtId="1" fontId="7" fillId="0" borderId="10" xfId="3" applyNumberFormat="1" applyFont="1" applyBorder="1" applyAlignment="1">
      <alignment horizontal="center" vertical="center" wrapText="1"/>
    </xf>
    <xf numFmtId="0" fontId="7" fillId="0" borderId="10" xfId="3" applyFont="1" applyBorder="1" applyAlignment="1">
      <alignment horizontal="left" vertical="center" wrapText="1"/>
    </xf>
    <xf numFmtId="0" fontId="7" fillId="0" borderId="0" xfId="3" applyFont="1" applyAlignment="1">
      <alignment horizontal="left"/>
    </xf>
    <xf numFmtId="0" fontId="7" fillId="0" borderId="28" xfId="3" applyFont="1" applyBorder="1" applyAlignment="1">
      <alignment horizontal="left"/>
    </xf>
    <xf numFmtId="0" fontId="4" fillId="0" borderId="17" xfId="2" applyBorder="1" applyAlignment="1">
      <alignment horizontal="left" indent="1"/>
    </xf>
    <xf numFmtId="0" fontId="28" fillId="0" borderId="17" xfId="3" applyFont="1" applyBorder="1" applyAlignment="1">
      <alignment horizontal="left" vertical="center" wrapText="1" indent="1"/>
    </xf>
    <xf numFmtId="164" fontId="24" fillId="0" borderId="17" xfId="3" applyNumberFormat="1" applyFont="1" applyBorder="1" applyAlignment="1">
      <alignment vertical="center"/>
    </xf>
    <xf numFmtId="0" fontId="7" fillId="0" borderId="17" xfId="3" applyFont="1" applyBorder="1" applyAlignment="1">
      <alignment vertical="center" wrapText="1"/>
    </xf>
    <xf numFmtId="0" fontId="7" fillId="0" borderId="19" xfId="3" applyFont="1" applyBorder="1" applyAlignment="1">
      <alignment vertical="center" wrapText="1"/>
    </xf>
    <xf numFmtId="0" fontId="7" fillId="0" borderId="0" xfId="3" applyFont="1" applyAlignment="1">
      <alignment horizontal="left" wrapText="1"/>
    </xf>
    <xf numFmtId="0" fontId="32" fillId="0" borderId="0" xfId="2" applyFont="1"/>
    <xf numFmtId="0" fontId="32" fillId="0" borderId="30" xfId="2" applyFont="1" applyBorder="1"/>
    <xf numFmtId="0" fontId="7" fillId="0" borderId="30" xfId="3" applyFont="1" applyBorder="1"/>
    <xf numFmtId="0" fontId="8" fillId="0" borderId="0" xfId="2" applyFont="1"/>
    <xf numFmtId="0" fontId="7" fillId="0" borderId="17" xfId="3" applyFont="1" applyBorder="1" applyAlignment="1">
      <alignment horizontal="center" vertical="center" wrapText="1"/>
    </xf>
    <xf numFmtId="0" fontId="7" fillId="0" borderId="17" xfId="3" applyFont="1" applyBorder="1" applyAlignment="1">
      <alignment horizontal="left" vertical="center" wrapText="1"/>
    </xf>
    <xf numFmtId="0" fontId="7" fillId="0" borderId="28" xfId="3" applyFont="1" applyBorder="1" applyAlignment="1">
      <alignment wrapText="1"/>
    </xf>
    <xf numFmtId="1" fontId="7" fillId="0" borderId="17" xfId="3" applyNumberFormat="1" applyFont="1" applyBorder="1" applyAlignment="1">
      <alignment horizontal="left" vertical="center" indent="1"/>
    </xf>
    <xf numFmtId="1" fontId="7" fillId="0" borderId="17" xfId="3" applyNumberFormat="1" applyFont="1" applyBorder="1" applyAlignment="1">
      <alignment horizontal="center" vertical="center" wrapText="1"/>
    </xf>
    <xf numFmtId="0" fontId="7" fillId="0" borderId="35" xfId="3" applyFont="1" applyBorder="1" applyAlignment="1">
      <alignment vertical="center"/>
    </xf>
    <xf numFmtId="0" fontId="4" fillId="0" borderId="0" xfId="2" applyAlignment="1">
      <alignment vertical="center"/>
    </xf>
    <xf numFmtId="0" fontId="33" fillId="0" borderId="0" xfId="3" applyFont="1" applyAlignment="1">
      <alignment vertical="center"/>
    </xf>
    <xf numFmtId="0" fontId="8" fillId="0" borderId="0" xfId="4" applyFont="1"/>
    <xf numFmtId="0" fontId="24" fillId="33" borderId="0" xfId="3" applyFont="1" applyFill="1"/>
    <xf numFmtId="0" fontId="0" fillId="0" borderId="0" xfId="2" applyFont="1" applyAlignment="1">
      <alignment vertical="center"/>
    </xf>
    <xf numFmtId="0" fontId="8" fillId="0" borderId="0" xfId="4" applyFont="1" applyAlignment="1">
      <alignment vertical="center"/>
    </xf>
    <xf numFmtId="0" fontId="24" fillId="34" borderId="0" xfId="3" applyFont="1" applyFill="1"/>
    <xf numFmtId="164" fontId="8" fillId="0" borderId="0" xfId="2" applyNumberFormat="1" applyFont="1" applyAlignment="1">
      <alignment vertical="center"/>
    </xf>
    <xf numFmtId="0" fontId="8" fillId="0" borderId="0" xfId="2" applyFont="1" applyAlignment="1">
      <alignment vertical="center"/>
    </xf>
    <xf numFmtId="0" fontId="32" fillId="0" borderId="0" xfId="2" applyFont="1" applyAlignment="1">
      <alignment vertical="center"/>
    </xf>
    <xf numFmtId="2" fontId="8" fillId="0" borderId="0" xfId="2" applyNumberFormat="1" applyFont="1" applyAlignment="1">
      <alignment vertical="center"/>
    </xf>
    <xf numFmtId="164" fontId="32" fillId="0" borderId="0" xfId="4" applyNumberFormat="1" applyFont="1" applyAlignment="1">
      <alignment vertical="center"/>
    </xf>
    <xf numFmtId="0" fontId="18" fillId="0" borderId="0" xfId="2" applyFont="1" applyAlignment="1">
      <alignment vertical="top"/>
    </xf>
    <xf numFmtId="0" fontId="34" fillId="0" borderId="0" xfId="4" applyFont="1" applyAlignment="1">
      <alignment horizontal="left" indent="1"/>
    </xf>
    <xf numFmtId="0" fontId="34" fillId="0" borderId="0" xfId="2" applyFont="1" applyAlignment="1">
      <alignment horizontal="left" indent="1"/>
    </xf>
    <xf numFmtId="0" fontId="8" fillId="0" borderId="0" xfId="2" applyFont="1" applyAlignment="1">
      <alignment horizontal="left"/>
    </xf>
    <xf numFmtId="0" fontId="8" fillId="0" borderId="0" xfId="2" applyFont="1" applyAlignment="1">
      <alignment horizontal="left" indent="1"/>
    </xf>
    <xf numFmtId="0" fontId="32" fillId="0" borderId="0" xfId="2" applyFont="1" applyAlignment="1">
      <alignment vertical="top"/>
    </xf>
    <xf numFmtId="0" fontId="6" fillId="0" borderId="0" xfId="2" applyFont="1" applyAlignment="1">
      <alignment vertical="center" wrapText="1"/>
    </xf>
    <xf numFmtId="0" fontId="9" fillId="0" borderId="0" xfId="2" applyFont="1" applyAlignment="1">
      <alignment vertical="center"/>
    </xf>
    <xf numFmtId="0" fontId="24" fillId="0" borderId="5" xfId="3" applyFont="1" applyBorder="1" applyAlignment="1">
      <alignment vertical="center"/>
    </xf>
    <xf numFmtId="0" fontId="24" fillId="0" borderId="5" xfId="3" applyFont="1" applyBorder="1" applyAlignment="1">
      <alignment horizontal="center" vertical="center"/>
    </xf>
    <xf numFmtId="0" fontId="7" fillId="0" borderId="5" xfId="3" applyFont="1" applyBorder="1" applyAlignment="1">
      <alignment horizontal="left" vertical="center" wrapText="1" indent="1"/>
    </xf>
    <xf numFmtId="0" fontId="25" fillId="0" borderId="7" xfId="3" applyFont="1" applyBorder="1" applyAlignment="1">
      <alignment horizontal="left" indent="1"/>
    </xf>
    <xf numFmtId="0" fontId="25" fillId="0" borderId="0" xfId="3" applyFont="1" applyAlignment="1">
      <alignment horizontal="left" indent="1"/>
    </xf>
    <xf numFmtId="0" fontId="25" fillId="0" borderId="8" xfId="3" applyFont="1" applyBorder="1" applyAlignment="1">
      <alignment horizontal="left" indent="1"/>
    </xf>
    <xf numFmtId="164" fontId="24" fillId="0" borderId="7" xfId="3" quotePrefix="1" applyNumberFormat="1" applyFont="1" applyBorder="1" applyAlignment="1">
      <alignment vertical="center"/>
    </xf>
    <xf numFmtId="164" fontId="24" fillId="0" borderId="8" xfId="3" applyNumberFormat="1" applyFont="1" applyBorder="1" applyAlignment="1">
      <alignment vertical="center"/>
    </xf>
    <xf numFmtId="1" fontId="24" fillId="0" borderId="7" xfId="3" quotePrefix="1" applyNumberFormat="1" applyFont="1" applyBorder="1" applyAlignment="1">
      <alignment vertical="center"/>
    </xf>
    <xf numFmtId="1" fontId="24" fillId="0" borderId="8" xfId="3" applyNumberFormat="1" applyFont="1" applyBorder="1" applyAlignment="1">
      <alignment vertical="center"/>
    </xf>
    <xf numFmtId="0" fontId="7" fillId="0" borderId="7" xfId="3" quotePrefix="1" applyFont="1" applyBorder="1" applyAlignment="1">
      <alignment vertical="center" wrapText="1"/>
    </xf>
    <xf numFmtId="0" fontId="7" fillId="0" borderId="28" xfId="3" quotePrefix="1" applyFont="1" applyBorder="1" applyAlignment="1">
      <alignment vertical="center" wrapText="1"/>
    </xf>
    <xf numFmtId="0" fontId="30" fillId="0" borderId="0" xfId="2" applyFont="1" applyAlignment="1">
      <alignment vertical="center" textRotation="90"/>
    </xf>
    <xf numFmtId="0" fontId="30" fillId="0" borderId="8" xfId="2" applyFont="1" applyBorder="1" applyAlignment="1">
      <alignment vertical="center" textRotation="90"/>
    </xf>
    <xf numFmtId="0" fontId="7" fillId="31" borderId="28" xfId="3" applyFont="1" applyFill="1" applyBorder="1" applyAlignment="1">
      <alignment vertical="center" wrapText="1"/>
    </xf>
    <xf numFmtId="0" fontId="7" fillId="31" borderId="33" xfId="3" applyFont="1" applyFill="1" applyBorder="1" applyAlignment="1">
      <alignment vertical="center" wrapText="1"/>
    </xf>
    <xf numFmtId="1" fontId="7" fillId="0" borderId="18" xfId="3" applyNumberFormat="1" applyFont="1" applyBorder="1" applyAlignment="1">
      <alignment vertical="center"/>
    </xf>
    <xf numFmtId="1" fontId="7" fillId="0" borderId="17" xfId="3" applyNumberFormat="1" applyFont="1" applyBorder="1" applyAlignment="1">
      <alignment vertical="center"/>
    </xf>
    <xf numFmtId="1" fontId="7" fillId="0" borderId="39" xfId="3" applyNumberFormat="1" applyFont="1" applyBorder="1" applyAlignment="1">
      <alignment vertical="center"/>
    </xf>
    <xf numFmtId="0" fontId="7" fillId="0" borderId="18" xfId="3" applyFont="1" applyBorder="1" applyAlignment="1">
      <alignment vertical="center" wrapText="1"/>
    </xf>
    <xf numFmtId="0" fontId="25" fillId="0" borderId="18" xfId="3" applyFont="1" applyBorder="1" applyAlignment="1">
      <alignment horizontal="left" vertical="center" indent="1"/>
    </xf>
    <xf numFmtId="0" fontId="25" fillId="0" borderId="17" xfId="3" applyFont="1" applyBorder="1" applyAlignment="1">
      <alignment horizontal="left" vertical="center" indent="1"/>
    </xf>
    <xf numFmtId="0" fontId="25" fillId="0" borderId="39" xfId="3" applyFont="1" applyBorder="1" applyAlignment="1">
      <alignment horizontal="left" vertical="center" indent="1"/>
    </xf>
    <xf numFmtId="1" fontId="22" fillId="0" borderId="34" xfId="3" quotePrefix="1" applyNumberFormat="1" applyFont="1" applyBorder="1" applyAlignment="1">
      <alignment vertical="center"/>
    </xf>
    <xf numFmtId="1" fontId="22" fillId="0" borderId="35" xfId="3" quotePrefix="1" applyNumberFormat="1" applyFont="1" applyBorder="1" applyAlignment="1">
      <alignment vertical="center"/>
    </xf>
    <xf numFmtId="1" fontId="22" fillId="0" borderId="38" xfId="3" quotePrefix="1" applyNumberFormat="1" applyFont="1" applyBorder="1" applyAlignment="1">
      <alignment vertical="center"/>
    </xf>
    <xf numFmtId="1" fontId="22" fillId="0" borderId="29" xfId="3" quotePrefix="1" applyNumberFormat="1" applyFont="1" applyBorder="1" applyAlignment="1">
      <alignment vertical="center"/>
    </xf>
    <xf numFmtId="1" fontId="22" fillId="0" borderId="30" xfId="3" quotePrefix="1" applyNumberFormat="1" applyFont="1" applyBorder="1" applyAlignment="1">
      <alignment vertical="center"/>
    </xf>
    <xf numFmtId="1" fontId="22" fillId="0" borderId="33" xfId="3" quotePrefix="1" applyNumberFormat="1" applyFont="1" applyBorder="1" applyAlignment="1">
      <alignment vertical="center"/>
    </xf>
    <xf numFmtId="0" fontId="18" fillId="17" borderId="0" xfId="2" applyFont="1" applyFill="1" applyAlignment="1">
      <alignment vertical="center"/>
    </xf>
    <xf numFmtId="0" fontId="1" fillId="8" borderId="0" xfId="0" applyFont="1" applyFill="1" applyAlignment="1">
      <alignment horizontal="left"/>
    </xf>
    <xf numFmtId="0" fontId="4" fillId="0" borderId="0" xfId="2" applyAlignment="1">
      <alignment horizontal="center"/>
    </xf>
    <xf numFmtId="164" fontId="4" fillId="0" borderId="0" xfId="2" quotePrefix="1" applyNumberFormat="1" applyAlignment="1">
      <alignment vertical="center"/>
    </xf>
    <xf numFmtId="164" fontId="4" fillId="0" borderId="0" xfId="2" applyNumberFormat="1" applyAlignment="1">
      <alignment vertical="center"/>
    </xf>
    <xf numFmtId="1" fontId="24" fillId="0" borderId="30" xfId="3" quotePrefix="1" applyNumberFormat="1" applyFont="1" applyBorder="1" applyAlignment="1">
      <alignment vertical="center"/>
    </xf>
    <xf numFmtId="9" fontId="4" fillId="0" borderId="0" xfId="5" applyFont="1" applyBorder="1"/>
    <xf numFmtId="0" fontId="4" fillId="0" borderId="38" xfId="2" applyBorder="1"/>
    <xf numFmtId="0" fontId="4" fillId="0" borderId="27" xfId="2" applyBorder="1"/>
    <xf numFmtId="0" fontId="4" fillId="0" borderId="28" xfId="2" applyBorder="1"/>
    <xf numFmtId="1" fontId="4" fillId="0" borderId="27" xfId="2" applyNumberFormat="1" applyBorder="1"/>
    <xf numFmtId="1" fontId="4" fillId="0" borderId="0" xfId="2" applyNumberFormat="1"/>
    <xf numFmtId="1" fontId="4" fillId="0" borderId="30" xfId="2" applyNumberFormat="1" applyBorder="1"/>
    <xf numFmtId="0" fontId="4" fillId="0" borderId="33" xfId="2" applyBorder="1"/>
    <xf numFmtId="9" fontId="4" fillId="0" borderId="30" xfId="5" applyFont="1" applyBorder="1"/>
    <xf numFmtId="0" fontId="5" fillId="0" borderId="34" xfId="2" applyFont="1" applyBorder="1"/>
    <xf numFmtId="1" fontId="4" fillId="0" borderId="44" xfId="1" quotePrefix="1" applyNumberFormat="1" applyBorder="1" applyAlignment="1">
      <alignment horizontal="center" vertical="center"/>
    </xf>
    <xf numFmtId="0" fontId="4" fillId="0" borderId="0" xfId="1" quotePrefix="1" applyAlignment="1">
      <alignment horizontal="right" vertical="center"/>
    </xf>
    <xf numFmtId="1" fontId="4" fillId="0" borderId="10" xfId="1" quotePrefix="1" applyNumberFormat="1" applyBorder="1" applyAlignment="1">
      <alignment horizontal="center" vertical="center"/>
    </xf>
    <xf numFmtId="0" fontId="6" fillId="0" borderId="0" xfId="2" applyFont="1"/>
    <xf numFmtId="1" fontId="4" fillId="0" borderId="0" xfId="2" applyNumberFormat="1" applyAlignment="1">
      <alignment horizontal="center"/>
    </xf>
    <xf numFmtId="0" fontId="5" fillId="0" borderId="0" xfId="2" applyFont="1" applyAlignment="1">
      <alignment horizontal="right"/>
    </xf>
    <xf numFmtId="1" fontId="5" fillId="0" borderId="0" xfId="2" quotePrefix="1" applyNumberFormat="1" applyFont="1" applyAlignment="1">
      <alignment horizontal="center"/>
    </xf>
    <xf numFmtId="0" fontId="4" fillId="0" borderId="0" xfId="1" applyAlignment="1">
      <alignment horizontal="left" vertical="center"/>
    </xf>
    <xf numFmtId="0" fontId="4" fillId="0" borderId="13" xfId="2" applyBorder="1"/>
    <xf numFmtId="0" fontId="4" fillId="0" borderId="15" xfId="2" applyBorder="1"/>
    <xf numFmtId="0" fontId="4" fillId="0" borderId="12" xfId="2" applyBorder="1" applyAlignment="1">
      <alignment vertical="center"/>
    </xf>
    <xf numFmtId="1" fontId="24" fillId="0" borderId="29" xfId="3" quotePrefix="1" applyNumberFormat="1" applyFont="1" applyBorder="1" applyAlignment="1">
      <alignment vertical="center"/>
    </xf>
    <xf numFmtId="2" fontId="4" fillId="0" borderId="21" xfId="2" applyNumberFormat="1" applyBorder="1" applyAlignment="1">
      <alignment horizontal="center" vertical="center"/>
    </xf>
    <xf numFmtId="0" fontId="4" fillId="0" borderId="20" xfId="2" applyBorder="1" applyAlignment="1">
      <alignment horizontal="center" vertical="center"/>
    </xf>
    <xf numFmtId="0" fontId="44" fillId="0" borderId="0" xfId="2" applyFont="1"/>
    <xf numFmtId="2" fontId="4" fillId="0" borderId="0" xfId="2" applyNumberFormat="1"/>
    <xf numFmtId="0" fontId="0" fillId="0" borderId="0" xfId="0" applyAlignment="1">
      <alignment horizontal="left"/>
    </xf>
    <xf numFmtId="0" fontId="8" fillId="3" borderId="5"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4" xfId="2" applyFont="1" applyFill="1" applyBorder="1" applyAlignment="1">
      <alignment horizontal="center" vertical="center" wrapText="1"/>
    </xf>
    <xf numFmtId="0" fontId="8" fillId="3" borderId="0" xfId="2" applyFont="1" applyFill="1" applyAlignment="1">
      <alignment horizontal="center" vertical="center" wrapText="1"/>
    </xf>
    <xf numFmtId="1" fontId="20" fillId="3" borderId="0" xfId="3" quotePrefix="1" applyNumberFormat="1" applyFont="1" applyFill="1" applyAlignment="1">
      <alignment horizontal="center" vertical="center" wrapText="1"/>
    </xf>
    <xf numFmtId="0" fontId="8" fillId="0" borderId="1" xfId="2" applyFont="1" applyBorder="1" applyAlignment="1">
      <alignment horizontal="right" vertical="center"/>
    </xf>
    <xf numFmtId="1" fontId="20" fillId="3" borderId="27" xfId="3" quotePrefix="1" applyNumberFormat="1" applyFont="1" applyFill="1" applyBorder="1" applyAlignment="1">
      <alignment horizontal="center" vertical="center" wrapText="1"/>
    </xf>
    <xf numFmtId="1" fontId="4" fillId="0" borderId="50" xfId="2" applyNumberFormat="1" applyBorder="1" applyAlignment="1">
      <alignment horizontal="center" vertical="center"/>
    </xf>
    <xf numFmtId="2" fontId="4" fillId="0" borderId="51" xfId="2" applyNumberFormat="1" applyBorder="1"/>
    <xf numFmtId="2" fontId="4" fillId="0" borderId="52" xfId="2" applyNumberFormat="1" applyBorder="1"/>
    <xf numFmtId="2" fontId="4" fillId="0" borderId="46" xfId="2" applyNumberFormat="1" applyBorder="1"/>
    <xf numFmtId="168" fontId="0" fillId="40" borderId="0" xfId="0" quotePrefix="1" applyNumberFormat="1" applyFill="1" applyAlignment="1">
      <alignment horizontal="center"/>
    </xf>
    <xf numFmtId="2" fontId="0" fillId="0" borderId="0" xfId="0" quotePrefix="1" applyNumberFormat="1" applyAlignment="1">
      <alignment horizontal="center"/>
    </xf>
    <xf numFmtId="2" fontId="4" fillId="0" borderId="0" xfId="2" applyNumberFormat="1" applyAlignment="1">
      <alignment horizontal="center"/>
    </xf>
    <xf numFmtId="0" fontId="0" fillId="9" borderId="0" xfId="0" applyFill="1"/>
    <xf numFmtId="2" fontId="4" fillId="0" borderId="23" xfId="2" applyNumberFormat="1" applyBorder="1" applyAlignment="1">
      <alignment horizontal="center" vertical="center"/>
    </xf>
    <xf numFmtId="164" fontId="21" fillId="3" borderId="45" xfId="3" quotePrefix="1" applyNumberFormat="1" applyFont="1" applyFill="1" applyBorder="1" applyAlignment="1" applyProtection="1">
      <alignment horizontal="center" vertical="center"/>
      <protection locked="0"/>
    </xf>
    <xf numFmtId="1" fontId="21" fillId="3" borderId="45" xfId="3" quotePrefix="1" applyNumberFormat="1" applyFont="1" applyFill="1" applyBorder="1" applyAlignment="1" applyProtection="1">
      <alignment horizontal="center" vertical="center"/>
      <protection locked="0"/>
    </xf>
    <xf numFmtId="2" fontId="21" fillId="3" borderId="45" xfId="3" quotePrefix="1" applyNumberFormat="1" applyFont="1" applyFill="1" applyBorder="1" applyAlignment="1" applyProtection="1">
      <alignment horizontal="center" vertical="center"/>
      <protection locked="0"/>
    </xf>
    <xf numFmtId="164" fontId="21" fillId="3" borderId="45" xfId="3" applyNumberFormat="1" applyFont="1" applyFill="1" applyBorder="1" applyAlignment="1" applyProtection="1">
      <alignment horizontal="center" vertical="center"/>
      <protection locked="0"/>
    </xf>
    <xf numFmtId="1" fontId="21" fillId="3" borderId="45" xfId="3" applyNumberFormat="1" applyFont="1" applyFill="1" applyBorder="1" applyAlignment="1" applyProtection="1">
      <alignment horizontal="center" vertical="center"/>
      <protection locked="0"/>
    </xf>
    <xf numFmtId="0" fontId="52" fillId="3" borderId="45" xfId="2" applyFont="1" applyFill="1" applyBorder="1" applyAlignment="1" applyProtection="1">
      <alignment horizontal="center" vertical="center"/>
      <protection locked="0"/>
    </xf>
    <xf numFmtId="0" fontId="47" fillId="0" borderId="0" xfId="2" applyFont="1" applyAlignment="1">
      <alignment horizontal="left"/>
    </xf>
    <xf numFmtId="0" fontId="43" fillId="0" borderId="0" xfId="2" applyFont="1"/>
    <xf numFmtId="0" fontId="46" fillId="26" borderId="0" xfId="2" applyFont="1" applyFill="1" applyAlignment="1">
      <alignment vertical="center"/>
    </xf>
    <xf numFmtId="0" fontId="41" fillId="26" borderId="0" xfId="2" applyFont="1" applyFill="1"/>
    <xf numFmtId="0" fontId="42" fillId="26" borderId="0" xfId="2" applyFont="1" applyFill="1"/>
    <xf numFmtId="0" fontId="5" fillId="0" borderId="1" xfId="2" applyFont="1" applyBorder="1" applyAlignment="1">
      <alignment horizontal="left" vertical="center" indent="2"/>
    </xf>
    <xf numFmtId="0" fontId="10" fillId="0" borderId="2" xfId="2" applyFont="1" applyBorder="1"/>
    <xf numFmtId="0" fontId="4" fillId="0" borderId="3" xfId="2" applyBorder="1"/>
    <xf numFmtId="0" fontId="38" fillId="0" borderId="0" xfId="2" applyFont="1"/>
    <xf numFmtId="0" fontId="10" fillId="0" borderId="0" xfId="2" applyFont="1"/>
    <xf numFmtId="0" fontId="41" fillId="26" borderId="0" xfId="2" applyFont="1" applyFill="1" applyAlignment="1">
      <alignment horizontal="left" vertical="center"/>
    </xf>
    <xf numFmtId="0" fontId="4" fillId="26" borderId="0" xfId="2" applyFill="1" applyAlignment="1">
      <alignment horizontal="left"/>
    </xf>
    <xf numFmtId="0" fontId="4" fillId="37" borderId="46" xfId="2" applyFill="1" applyBorder="1" applyAlignment="1">
      <alignment horizontal="center" vertical="center" wrapText="1"/>
    </xf>
    <xf numFmtId="0" fontId="18" fillId="37" borderId="46" xfId="2" applyFont="1" applyFill="1" applyBorder="1" applyAlignment="1">
      <alignment horizontal="center" vertical="center" wrapText="1"/>
    </xf>
    <xf numFmtId="0" fontId="55" fillId="0" borderId="0" xfId="2" applyFont="1" applyAlignment="1">
      <alignment horizontal="center" vertical="center" wrapText="1"/>
    </xf>
    <xf numFmtId="0" fontId="40" fillId="0" borderId="0" xfId="2" applyFont="1" applyAlignment="1">
      <alignment vertical="center"/>
    </xf>
    <xf numFmtId="0" fontId="8" fillId="0" borderId="0" xfId="2" applyFont="1" applyAlignment="1">
      <alignment horizontal="center" vertical="center" wrapText="1"/>
    </xf>
    <xf numFmtId="0" fontId="6" fillId="0" borderId="0" xfId="2" applyFont="1" applyAlignment="1">
      <alignment horizontal="center" vertical="center" wrapText="1"/>
    </xf>
    <xf numFmtId="1" fontId="7" fillId="0" borderId="0" xfId="3" applyNumberFormat="1" applyFont="1" applyAlignment="1">
      <alignment vertical="center"/>
    </xf>
    <xf numFmtId="1" fontId="9" fillId="0" borderId="0" xfId="2" applyNumberFormat="1" applyFont="1" applyAlignment="1">
      <alignment horizontal="center" vertical="center"/>
    </xf>
    <xf numFmtId="1" fontId="39" fillId="0" borderId="0" xfId="2" applyNumberFormat="1" applyFont="1" applyAlignment="1">
      <alignment vertical="center"/>
    </xf>
    <xf numFmtId="0" fontId="15" fillId="0" borderId="0" xfId="4"/>
    <xf numFmtId="0" fontId="38" fillId="0" borderId="0" xfId="2" applyFont="1" applyAlignment="1">
      <alignment horizontal="center" vertical="center"/>
    </xf>
    <xf numFmtId="0" fontId="15" fillId="0" borderId="0" xfId="2" applyFont="1" applyAlignment="1">
      <alignment horizontal="center" vertical="center"/>
    </xf>
    <xf numFmtId="0" fontId="48" fillId="0" borderId="0" xfId="0" applyFont="1" applyAlignment="1">
      <alignment vertical="center"/>
    </xf>
    <xf numFmtId="0" fontId="49" fillId="0" borderId="0" xfId="0" applyFont="1"/>
    <xf numFmtId="0" fontId="45" fillId="0" borderId="0" xfId="2" applyFont="1"/>
    <xf numFmtId="0" fontId="56" fillId="0" borderId="0" xfId="0" applyFont="1" applyAlignment="1">
      <alignment vertical="center"/>
    </xf>
    <xf numFmtId="0" fontId="57" fillId="0" borderId="0" xfId="2" applyFont="1" applyAlignment="1">
      <alignment vertical="center"/>
    </xf>
    <xf numFmtId="0" fontId="4" fillId="20" borderId="16" xfId="2" applyFill="1" applyBorder="1" applyAlignment="1">
      <alignment horizontal="left" vertical="center" indent="1"/>
    </xf>
    <xf numFmtId="0" fontId="4" fillId="20" borderId="17" xfId="2" applyFill="1" applyBorder="1" applyAlignment="1">
      <alignment horizontal="left" vertical="center" indent="1"/>
    </xf>
    <xf numFmtId="3" fontId="4" fillId="21" borderId="18" xfId="2" applyNumberFormat="1" applyFill="1" applyBorder="1" applyAlignment="1">
      <alignment horizontal="left" vertical="center" indent="1"/>
    </xf>
    <xf numFmtId="3" fontId="4" fillId="21" borderId="17" xfId="2" applyNumberFormat="1" applyFill="1" applyBorder="1" applyAlignment="1">
      <alignment horizontal="left" vertical="center" indent="1"/>
    </xf>
    <xf numFmtId="0" fontId="4" fillId="0" borderId="0" xfId="2" applyAlignment="1">
      <alignment horizontal="left" indent="1"/>
    </xf>
    <xf numFmtId="0" fontId="4" fillId="0" borderId="0" xfId="2" applyAlignment="1">
      <alignment horizontal="left" vertical="center" indent="1"/>
    </xf>
    <xf numFmtId="166" fontId="4" fillId="21" borderId="18" xfId="2" applyNumberFormat="1" applyFill="1" applyBorder="1" applyAlignment="1">
      <alignment horizontal="left" vertical="center" indent="1"/>
    </xf>
    <xf numFmtId="166" fontId="4" fillId="21" borderId="17" xfId="2" applyNumberFormat="1" applyFill="1" applyBorder="1" applyAlignment="1">
      <alignment horizontal="left" vertical="center" indent="1"/>
    </xf>
    <xf numFmtId="0" fontId="10" fillId="0" borderId="0" xfId="2" applyFont="1" applyAlignment="1">
      <alignment horizontal="right"/>
    </xf>
    <xf numFmtId="0" fontId="11" fillId="0" borderId="0" xfId="3" applyFont="1" applyAlignment="1">
      <alignment horizontal="center"/>
    </xf>
    <xf numFmtId="0" fontId="27" fillId="0" borderId="0" xfId="3" applyFont="1" applyAlignment="1">
      <alignment horizontal="left" vertical="center" indent="1"/>
    </xf>
    <xf numFmtId="0" fontId="4" fillId="20" borderId="12" xfId="2" applyFill="1" applyBorder="1" applyAlignment="1">
      <alignment horizontal="left" vertical="center" indent="1"/>
    </xf>
    <xf numFmtId="0" fontId="4" fillId="20" borderId="13" xfId="2" applyFill="1" applyBorder="1" applyAlignment="1">
      <alignment horizontal="left" vertical="center" indent="1"/>
    </xf>
    <xf numFmtId="49" fontId="4" fillId="21" borderId="14" xfId="2" applyNumberFormat="1" applyFill="1" applyBorder="1" applyAlignment="1">
      <alignment horizontal="left" vertical="center" indent="1"/>
    </xf>
    <xf numFmtId="49" fontId="4" fillId="21" borderId="13" xfId="2" applyNumberFormat="1" applyFill="1" applyBorder="1" applyAlignment="1">
      <alignment horizontal="left" vertical="center" indent="1"/>
    </xf>
    <xf numFmtId="0" fontId="16" fillId="0" borderId="0" xfId="2" applyFont="1" applyAlignment="1">
      <alignment horizontal="left" vertical="center" indent="1"/>
    </xf>
    <xf numFmtId="0" fontId="4" fillId="20" borderId="20" xfId="2" applyFill="1" applyBorder="1" applyAlignment="1">
      <alignment horizontal="left" vertical="center" indent="1"/>
    </xf>
    <xf numFmtId="0" fontId="4" fillId="20" borderId="21" xfId="2" applyFill="1" applyBorder="1" applyAlignment="1">
      <alignment horizontal="left" vertical="center" indent="1"/>
    </xf>
    <xf numFmtId="166" fontId="4" fillId="21" borderId="22" xfId="2" applyNumberFormat="1" applyFill="1" applyBorder="1" applyAlignment="1">
      <alignment horizontal="left" vertical="center" indent="1"/>
    </xf>
    <xf numFmtId="166" fontId="4" fillId="21" borderId="21" xfId="2" applyNumberFormat="1" applyFill="1" applyBorder="1" applyAlignment="1">
      <alignment horizontal="left" vertical="center" indent="1"/>
    </xf>
    <xf numFmtId="0" fontId="4" fillId="20" borderId="24" xfId="2" applyFill="1" applyBorder="1" applyAlignment="1">
      <alignment horizontal="left" vertical="center" indent="1"/>
    </xf>
    <xf numFmtId="166" fontId="4" fillId="21" borderId="14" xfId="2" applyNumberFormat="1" applyFill="1" applyBorder="1" applyAlignment="1">
      <alignment horizontal="left" vertical="center" indent="1"/>
    </xf>
    <xf numFmtId="166" fontId="4" fillId="21" borderId="13" xfId="2" applyNumberFormat="1" applyFill="1" applyBorder="1" applyAlignment="1">
      <alignment horizontal="left" vertical="center" indent="1"/>
    </xf>
    <xf numFmtId="0" fontId="5" fillId="24" borderId="34" xfId="2" applyFont="1" applyFill="1" applyBorder="1" applyAlignment="1">
      <alignment horizontal="center" vertical="center" textRotation="90"/>
    </xf>
    <xf numFmtId="0" fontId="5" fillId="24" borderId="35" xfId="2" applyFont="1" applyFill="1" applyBorder="1" applyAlignment="1">
      <alignment horizontal="center" vertical="center" textRotation="90"/>
    </xf>
    <xf numFmtId="0" fontId="5" fillId="24" borderId="27" xfId="2" applyFont="1" applyFill="1" applyBorder="1" applyAlignment="1">
      <alignment horizontal="center" vertical="center" textRotation="90"/>
    </xf>
    <xf numFmtId="0" fontId="5" fillId="24" borderId="0" xfId="2" applyFont="1" applyFill="1" applyAlignment="1">
      <alignment horizontal="center" vertical="center" textRotation="90"/>
    </xf>
    <xf numFmtId="0" fontId="25" fillId="4" borderId="4" xfId="3" applyFont="1" applyFill="1" applyBorder="1" applyAlignment="1">
      <alignment horizontal="center"/>
    </xf>
    <xf numFmtId="0" fontId="25" fillId="4" borderId="5" xfId="3" applyFont="1" applyFill="1" applyBorder="1" applyAlignment="1">
      <alignment horizontal="center"/>
    </xf>
    <xf numFmtId="0" fontId="25" fillId="4" borderId="6" xfId="3" applyFont="1" applyFill="1" applyBorder="1" applyAlignment="1">
      <alignment horizontal="center"/>
    </xf>
    <xf numFmtId="0" fontId="4" fillId="0" borderId="0" xfId="2" applyAlignment="1">
      <alignment horizontal="center"/>
    </xf>
    <xf numFmtId="0" fontId="9" fillId="22" borderId="34" xfId="2" applyFont="1" applyFill="1" applyBorder="1" applyAlignment="1">
      <alignment horizontal="center" vertical="center"/>
    </xf>
    <xf numFmtId="0" fontId="9" fillId="22" borderId="35" xfId="2" applyFont="1" applyFill="1" applyBorder="1" applyAlignment="1">
      <alignment horizontal="center" vertical="center"/>
    </xf>
    <xf numFmtId="0" fontId="9" fillId="22" borderId="36" xfId="2" applyFont="1" applyFill="1" applyBorder="1" applyAlignment="1">
      <alignment horizontal="center" vertical="center"/>
    </xf>
    <xf numFmtId="0" fontId="9" fillId="22" borderId="27" xfId="2" applyFont="1" applyFill="1" applyBorder="1" applyAlignment="1">
      <alignment horizontal="center" vertical="center"/>
    </xf>
    <xf numFmtId="0" fontId="9" fillId="22" borderId="0" xfId="2" applyFont="1" applyFill="1" applyAlignment="1">
      <alignment horizontal="center" vertical="center"/>
    </xf>
    <xf numFmtId="0" fontId="9" fillId="22" borderId="8" xfId="2" applyFont="1" applyFill="1" applyBorder="1" applyAlignment="1">
      <alignment horizontal="center" vertical="center"/>
    </xf>
    <xf numFmtId="0" fontId="9" fillId="22" borderId="40" xfId="2" applyFont="1" applyFill="1" applyBorder="1" applyAlignment="1">
      <alignment horizontal="center" vertical="center"/>
    </xf>
    <xf numFmtId="0" fontId="9" fillId="22" borderId="10" xfId="2" applyFont="1" applyFill="1" applyBorder="1" applyAlignment="1">
      <alignment horizontal="center" vertical="center"/>
    </xf>
    <xf numFmtId="0" fontId="9" fillId="22" borderId="11" xfId="2" applyFont="1" applyFill="1" applyBorder="1" applyAlignment="1">
      <alignment horizontal="center" vertical="center"/>
    </xf>
    <xf numFmtId="0" fontId="9" fillId="22" borderId="37" xfId="2" applyFont="1" applyFill="1" applyBorder="1" applyAlignment="1">
      <alignment horizontal="center" vertical="center"/>
    </xf>
    <xf numFmtId="0" fontId="9" fillId="22" borderId="38" xfId="2" applyFont="1" applyFill="1" applyBorder="1" applyAlignment="1">
      <alignment horizontal="center" vertical="center"/>
    </xf>
    <xf numFmtId="0" fontId="9" fillId="22" borderId="7" xfId="2" applyFont="1" applyFill="1" applyBorder="1" applyAlignment="1">
      <alignment horizontal="center" vertical="center"/>
    </xf>
    <xf numFmtId="0" fontId="9" fillId="22" borderId="28" xfId="2" applyFont="1" applyFill="1" applyBorder="1" applyAlignment="1">
      <alignment horizontal="center" vertical="center"/>
    </xf>
    <xf numFmtId="0" fontId="9" fillId="22" borderId="9" xfId="2" applyFont="1" applyFill="1" applyBorder="1" applyAlignment="1">
      <alignment horizontal="center" vertical="center"/>
    </xf>
    <xf numFmtId="0" fontId="9" fillId="22" borderId="41" xfId="2" applyFont="1" applyFill="1" applyBorder="1" applyAlignment="1">
      <alignment horizontal="center" vertical="center"/>
    </xf>
    <xf numFmtId="0" fontId="6" fillId="23" borderId="42" xfId="2" applyFont="1" applyFill="1" applyBorder="1" applyAlignment="1">
      <alignment horizontal="center"/>
    </xf>
    <xf numFmtId="0" fontId="22" fillId="23" borderId="37" xfId="3" applyFont="1" applyFill="1" applyBorder="1" applyAlignment="1">
      <alignment horizontal="center" vertical="center"/>
    </xf>
    <xf numFmtId="0" fontId="22" fillId="23" borderId="35" xfId="3" applyFont="1" applyFill="1" applyBorder="1" applyAlignment="1">
      <alignment horizontal="center" vertical="center"/>
    </xf>
    <xf numFmtId="0" fontId="22" fillId="23" borderId="38" xfId="3" applyFont="1" applyFill="1" applyBorder="1" applyAlignment="1">
      <alignment horizontal="center" vertical="center"/>
    </xf>
    <xf numFmtId="0" fontId="22" fillId="23" borderId="32" xfId="3" applyFont="1" applyFill="1" applyBorder="1" applyAlignment="1">
      <alignment horizontal="center" vertical="center"/>
    </xf>
    <xf numFmtId="0" fontId="22" fillId="23" borderId="30" xfId="3" applyFont="1" applyFill="1" applyBorder="1" applyAlignment="1">
      <alignment horizontal="center" vertical="center"/>
    </xf>
    <xf numFmtId="0" fontId="22" fillId="23" borderId="33" xfId="3" applyFont="1" applyFill="1" applyBorder="1" applyAlignment="1">
      <alignment horizontal="center" vertical="center"/>
    </xf>
    <xf numFmtId="0" fontId="4" fillId="20" borderId="25" xfId="2" applyFill="1" applyBorder="1" applyAlignment="1">
      <alignment horizontal="center" vertical="center"/>
    </xf>
    <xf numFmtId="0" fontId="4" fillId="20" borderId="5" xfId="2" applyFill="1" applyBorder="1" applyAlignment="1">
      <alignment horizontal="center" vertical="center"/>
    </xf>
    <xf numFmtId="0" fontId="4" fillId="20" borderId="6" xfId="2" applyFill="1" applyBorder="1" applyAlignment="1">
      <alignment horizontal="center" vertical="center"/>
    </xf>
    <xf numFmtId="0" fontId="4" fillId="20" borderId="27" xfId="2" applyFill="1" applyBorder="1" applyAlignment="1">
      <alignment horizontal="center" vertical="center"/>
    </xf>
    <xf numFmtId="0" fontId="4" fillId="20" borderId="0" xfId="2" applyFill="1" applyAlignment="1">
      <alignment horizontal="center" vertical="center"/>
    </xf>
    <xf numFmtId="0" fontId="4" fillId="20" borderId="8" xfId="2" applyFill="1" applyBorder="1" applyAlignment="1">
      <alignment horizontal="center" vertical="center"/>
    </xf>
    <xf numFmtId="0" fontId="4" fillId="20" borderId="29" xfId="2" applyFill="1" applyBorder="1" applyAlignment="1">
      <alignment horizontal="center" vertical="center"/>
    </xf>
    <xf numFmtId="0" fontId="4" fillId="20" borderId="30" xfId="2" applyFill="1" applyBorder="1" applyAlignment="1">
      <alignment horizontal="center" vertical="center"/>
    </xf>
    <xf numFmtId="0" fontId="4" fillId="20" borderId="31" xfId="2" applyFill="1" applyBorder="1" applyAlignment="1">
      <alignment horizontal="center" vertical="center"/>
    </xf>
    <xf numFmtId="166" fontId="4" fillId="21" borderId="4" xfId="2" applyNumberFormat="1" applyFill="1" applyBorder="1" applyAlignment="1">
      <alignment horizontal="center" vertical="center"/>
    </xf>
    <xf numFmtId="166" fontId="4" fillId="21" borderId="5" xfId="2" applyNumberFormat="1" applyFill="1" applyBorder="1" applyAlignment="1">
      <alignment horizontal="center" vertical="center"/>
    </xf>
    <xf numFmtId="166" fontId="4" fillId="21" borderId="7" xfId="2" applyNumberFormat="1" applyFill="1" applyBorder="1" applyAlignment="1">
      <alignment horizontal="center" vertical="center"/>
    </xf>
    <xf numFmtId="166" fontId="4" fillId="21" borderId="0" xfId="2" applyNumberFormat="1" applyFill="1" applyAlignment="1">
      <alignment horizontal="center" vertical="center"/>
    </xf>
    <xf numFmtId="166" fontId="4" fillId="21" borderId="32" xfId="2" applyNumberFormat="1" applyFill="1" applyBorder="1" applyAlignment="1">
      <alignment horizontal="center" vertical="center"/>
    </xf>
    <xf numFmtId="166" fontId="4" fillId="21" borderId="30" xfId="2" applyNumberFormat="1" applyFill="1" applyBorder="1" applyAlignment="1">
      <alignment horizontal="center" vertical="center"/>
    </xf>
    <xf numFmtId="0" fontId="4" fillId="0" borderId="0" xfId="2" applyAlignment="1">
      <alignment horizontal="center" vertical="center"/>
    </xf>
    <xf numFmtId="0" fontId="23" fillId="23" borderId="43" xfId="3" quotePrefix="1" applyFont="1" applyFill="1" applyBorder="1" applyAlignment="1">
      <alignment horizontal="center" vertical="center" wrapText="1"/>
    </xf>
    <xf numFmtId="0" fontId="23" fillId="23" borderId="43" xfId="3" applyFont="1" applyFill="1" applyBorder="1" applyAlignment="1">
      <alignment horizontal="center" vertical="center" wrapText="1"/>
    </xf>
    <xf numFmtId="0" fontId="4" fillId="21" borderId="25" xfId="2" quotePrefix="1" applyFill="1" applyBorder="1" applyAlignment="1">
      <alignment horizontal="center" vertical="center"/>
    </xf>
    <xf numFmtId="0" fontId="4" fillId="21" borderId="5" xfId="2" quotePrefix="1" applyFill="1" applyBorder="1" applyAlignment="1">
      <alignment horizontal="center" vertical="center"/>
    </xf>
    <xf numFmtId="0" fontId="4" fillId="21" borderId="6" xfId="2" quotePrefix="1" applyFill="1" applyBorder="1" applyAlignment="1">
      <alignment horizontal="center" vertical="center"/>
    </xf>
    <xf numFmtId="0" fontId="4" fillId="21" borderId="27" xfId="2" quotePrefix="1" applyFill="1" applyBorder="1" applyAlignment="1">
      <alignment horizontal="center" vertical="center"/>
    </xf>
    <xf numFmtId="0" fontId="4" fillId="21" borderId="0" xfId="2" quotePrefix="1" applyFill="1" applyAlignment="1">
      <alignment horizontal="center" vertical="center"/>
    </xf>
    <xf numFmtId="0" fontId="4" fillId="21" borderId="8" xfId="2" quotePrefix="1" applyFill="1" applyBorder="1" applyAlignment="1">
      <alignment horizontal="center" vertical="center"/>
    </xf>
    <xf numFmtId="0" fontId="4" fillId="21" borderId="29" xfId="2" quotePrefix="1" applyFill="1" applyBorder="1" applyAlignment="1">
      <alignment horizontal="center" vertical="center"/>
    </xf>
    <xf numFmtId="0" fontId="4" fillId="21" borderId="30" xfId="2" quotePrefix="1" applyFill="1" applyBorder="1" applyAlignment="1">
      <alignment horizontal="center" vertical="center"/>
    </xf>
    <xf numFmtId="0" fontId="4" fillId="21" borderId="31" xfId="2" quotePrefix="1" applyFill="1" applyBorder="1" applyAlignment="1">
      <alignment horizontal="center" vertical="center"/>
    </xf>
    <xf numFmtId="0" fontId="4" fillId="21" borderId="4" xfId="2" quotePrefix="1" applyFill="1" applyBorder="1" applyAlignment="1">
      <alignment horizontal="center" vertical="center"/>
    </xf>
    <xf numFmtId="0" fontId="4" fillId="21" borderId="26" xfId="2" quotePrefix="1" applyFill="1" applyBorder="1" applyAlignment="1">
      <alignment horizontal="center" vertical="center"/>
    </xf>
    <xf numFmtId="0" fontId="4" fillId="21" borderId="7" xfId="2" quotePrefix="1" applyFill="1" applyBorder="1" applyAlignment="1">
      <alignment horizontal="center" vertical="center"/>
    </xf>
    <xf numFmtId="0" fontId="4" fillId="21" borderId="28" xfId="2" quotePrefix="1" applyFill="1" applyBorder="1" applyAlignment="1">
      <alignment horizontal="center" vertical="center"/>
    </xf>
    <xf numFmtId="0" fontId="4" fillId="21" borderId="32" xfId="2" quotePrefix="1" applyFill="1" applyBorder="1" applyAlignment="1">
      <alignment horizontal="center" vertical="center"/>
    </xf>
    <xf numFmtId="0" fontId="4" fillId="21" borderId="33" xfId="2" quotePrefix="1" applyFill="1" applyBorder="1" applyAlignment="1">
      <alignment horizontal="center" vertical="center"/>
    </xf>
    <xf numFmtId="0" fontId="4" fillId="23" borderId="34" xfId="2" applyFill="1" applyBorder="1" applyAlignment="1">
      <alignment horizontal="center"/>
    </xf>
    <xf numFmtId="0" fontId="4" fillId="23" borderId="35" xfId="2" applyFill="1" applyBorder="1" applyAlignment="1">
      <alignment horizontal="center"/>
    </xf>
    <xf numFmtId="0" fontId="4" fillId="23" borderId="29" xfId="2" applyFill="1" applyBorder="1" applyAlignment="1">
      <alignment horizontal="center"/>
    </xf>
    <xf numFmtId="0" fontId="4" fillId="23" borderId="30" xfId="2" applyFill="1" applyBorder="1" applyAlignment="1">
      <alignment horizontal="center"/>
    </xf>
    <xf numFmtId="0" fontId="22" fillId="23" borderId="36" xfId="3" applyFont="1" applyFill="1" applyBorder="1" applyAlignment="1">
      <alignment horizontal="center" vertical="center"/>
    </xf>
    <xf numFmtId="0" fontId="22" fillId="23" borderId="31" xfId="3" applyFont="1" applyFill="1" applyBorder="1" applyAlignment="1">
      <alignment horizontal="center" vertical="center"/>
    </xf>
    <xf numFmtId="0" fontId="7" fillId="18" borderId="37" xfId="3" applyFont="1" applyFill="1" applyBorder="1" applyAlignment="1">
      <alignment horizontal="center" vertical="center" wrapText="1"/>
    </xf>
    <xf numFmtId="0" fontId="7" fillId="18" borderId="35" xfId="3" applyFont="1" applyFill="1" applyBorder="1" applyAlignment="1">
      <alignment horizontal="center" vertical="center" wrapText="1"/>
    </xf>
    <xf numFmtId="0" fontId="7" fillId="18" borderId="38" xfId="3" applyFont="1" applyFill="1" applyBorder="1" applyAlignment="1">
      <alignment horizontal="center" vertical="center" wrapText="1"/>
    </xf>
    <xf numFmtId="0" fontId="7" fillId="18" borderId="9" xfId="3" applyFont="1" applyFill="1" applyBorder="1" applyAlignment="1">
      <alignment horizontal="center" vertical="center" wrapText="1"/>
    </xf>
    <xf numFmtId="0" fontId="7" fillId="18" borderId="10" xfId="3" applyFont="1" applyFill="1" applyBorder="1" applyAlignment="1">
      <alignment horizontal="center" vertical="center" wrapText="1"/>
    </xf>
    <xf numFmtId="0" fontId="7" fillId="18" borderId="41" xfId="3" applyFont="1" applyFill="1" applyBorder="1" applyAlignment="1">
      <alignment horizontal="center" vertical="center" wrapText="1"/>
    </xf>
    <xf numFmtId="0" fontId="27" fillId="4" borderId="9" xfId="3" applyFont="1" applyFill="1" applyBorder="1" applyAlignment="1">
      <alignment horizontal="left" vertical="center" indent="1"/>
    </xf>
    <xf numFmtId="0" fontId="27" fillId="4" borderId="10" xfId="3" applyFont="1" applyFill="1" applyBorder="1" applyAlignment="1">
      <alignment horizontal="left" vertical="center" indent="1"/>
    </xf>
    <xf numFmtId="0" fontId="27" fillId="4" borderId="11" xfId="3" applyFont="1" applyFill="1" applyBorder="1" applyAlignment="1">
      <alignment horizontal="left" vertical="center" indent="1"/>
    </xf>
    <xf numFmtId="0" fontId="25" fillId="4" borderId="4" xfId="3" applyFont="1" applyFill="1" applyBorder="1" applyAlignment="1">
      <alignment horizontal="left" vertical="center" indent="1"/>
    </xf>
    <xf numFmtId="0" fontId="25" fillId="4" borderId="5" xfId="3" applyFont="1" applyFill="1" applyBorder="1" applyAlignment="1">
      <alignment horizontal="left" vertical="center" indent="1"/>
    </xf>
    <xf numFmtId="0" fontId="25" fillId="4" borderId="6" xfId="3" applyFont="1" applyFill="1" applyBorder="1" applyAlignment="1">
      <alignment horizontal="left" vertical="center" indent="1"/>
    </xf>
    <xf numFmtId="0" fontId="20" fillId="18" borderId="4" xfId="3" quotePrefix="1" applyFont="1" applyFill="1" applyBorder="1" applyAlignment="1">
      <alignment horizontal="center" vertical="center" wrapText="1"/>
    </xf>
    <xf numFmtId="0" fontId="20" fillId="18" borderId="5" xfId="3" quotePrefix="1" applyFont="1" applyFill="1" applyBorder="1" applyAlignment="1">
      <alignment horizontal="center" vertical="center" wrapText="1"/>
    </xf>
    <xf numFmtId="0" fontId="20" fillId="18" borderId="26" xfId="3" quotePrefix="1" applyFont="1" applyFill="1" applyBorder="1" applyAlignment="1">
      <alignment horizontal="center" vertical="center" wrapText="1"/>
    </xf>
    <xf numFmtId="0" fontId="20" fillId="18" borderId="9" xfId="3" quotePrefix="1" applyFont="1" applyFill="1" applyBorder="1" applyAlignment="1">
      <alignment horizontal="center" vertical="center" wrapText="1"/>
    </xf>
    <xf numFmtId="0" fontId="20" fillId="18" borderId="10" xfId="3" quotePrefix="1" applyFont="1" applyFill="1" applyBorder="1" applyAlignment="1">
      <alignment horizontal="center" vertical="center" wrapText="1"/>
    </xf>
    <xf numFmtId="0" fontId="20" fillId="18" borderId="41" xfId="3" quotePrefix="1" applyFont="1" applyFill="1" applyBorder="1" applyAlignment="1">
      <alignment horizontal="center" vertical="center" wrapText="1"/>
    </xf>
    <xf numFmtId="0" fontId="25" fillId="4" borderId="37" xfId="3" applyFont="1" applyFill="1" applyBorder="1" applyAlignment="1">
      <alignment horizontal="left" indent="1"/>
    </xf>
    <xf numFmtId="0" fontId="25" fillId="4" borderId="35" xfId="3" applyFont="1" applyFill="1" applyBorder="1" applyAlignment="1">
      <alignment horizontal="left" indent="1"/>
    </xf>
    <xf numFmtId="0" fontId="25" fillId="4" borderId="36" xfId="3" applyFont="1" applyFill="1" applyBorder="1" applyAlignment="1">
      <alignment horizontal="left" indent="1"/>
    </xf>
    <xf numFmtId="0" fontId="7" fillId="18" borderId="4" xfId="3" quotePrefix="1" applyFont="1" applyFill="1" applyBorder="1" applyAlignment="1">
      <alignment horizontal="center" vertical="center" wrapText="1"/>
    </xf>
    <xf numFmtId="0" fontId="7" fillId="18" borderId="5" xfId="3" quotePrefix="1" applyFont="1" applyFill="1" applyBorder="1" applyAlignment="1">
      <alignment horizontal="center" vertical="center" wrapText="1"/>
    </xf>
    <xf numFmtId="0" fontId="7" fillId="18" borderId="26" xfId="3" quotePrefix="1" applyFont="1" applyFill="1" applyBorder="1" applyAlignment="1">
      <alignment horizontal="center" vertical="center" wrapText="1"/>
    </xf>
    <xf numFmtId="0" fontId="7" fillId="18" borderId="9" xfId="3" quotePrefix="1" applyFont="1" applyFill="1" applyBorder="1" applyAlignment="1">
      <alignment horizontal="center" vertical="center" wrapText="1"/>
    </xf>
    <xf numFmtId="0" fontId="7" fillId="18" borderId="10" xfId="3" quotePrefix="1" applyFont="1" applyFill="1" applyBorder="1" applyAlignment="1">
      <alignment horizontal="center" vertical="center" wrapText="1"/>
    </xf>
    <xf numFmtId="0" fontId="7" fillId="18" borderId="41" xfId="3" quotePrefix="1" applyFont="1" applyFill="1" applyBorder="1" applyAlignment="1">
      <alignment horizontal="center" vertical="center" wrapText="1"/>
    </xf>
    <xf numFmtId="0" fontId="35" fillId="4" borderId="9" xfId="3" applyFont="1" applyFill="1" applyBorder="1" applyAlignment="1">
      <alignment horizontal="center"/>
    </xf>
    <xf numFmtId="0" fontId="35" fillId="4" borderId="10" xfId="3" applyFont="1" applyFill="1" applyBorder="1" applyAlignment="1">
      <alignment horizontal="center"/>
    </xf>
    <xf numFmtId="0" fontId="35" fillId="4" borderId="11" xfId="3" applyFont="1" applyFill="1" applyBorder="1" applyAlignment="1">
      <alignment horizontal="center"/>
    </xf>
    <xf numFmtId="0" fontId="20" fillId="28" borderId="4" xfId="3" quotePrefix="1" applyFont="1" applyFill="1" applyBorder="1" applyAlignment="1">
      <alignment horizontal="center" vertical="center" wrapText="1"/>
    </xf>
    <xf numFmtId="0" fontId="20" fillId="28" borderId="5" xfId="3" applyFont="1" applyFill="1" applyBorder="1" applyAlignment="1">
      <alignment horizontal="center" vertical="center" wrapText="1"/>
    </xf>
    <xf numFmtId="0" fontId="20" fillId="28" borderId="26" xfId="3" applyFont="1" applyFill="1" applyBorder="1" applyAlignment="1">
      <alignment horizontal="center" vertical="center" wrapText="1"/>
    </xf>
    <xf numFmtId="0" fontId="20" fillId="28" borderId="9" xfId="3" applyFont="1" applyFill="1" applyBorder="1" applyAlignment="1">
      <alignment horizontal="center" vertical="center" wrapText="1"/>
    </xf>
    <xf numFmtId="0" fontId="20" fillId="28" borderId="10" xfId="3" applyFont="1" applyFill="1" applyBorder="1" applyAlignment="1">
      <alignment horizontal="center" vertical="center" wrapText="1"/>
    </xf>
    <xf numFmtId="0" fontId="20" fillId="28" borderId="41" xfId="3" applyFont="1" applyFill="1" applyBorder="1" applyAlignment="1">
      <alignment horizontal="center" vertical="center" wrapText="1"/>
    </xf>
    <xf numFmtId="0" fontId="19" fillId="27" borderId="9" xfId="1" applyFont="1" applyFill="1" applyBorder="1" applyAlignment="1">
      <alignment horizontal="center" vertical="center" wrapText="1"/>
    </xf>
    <xf numFmtId="0" fontId="19" fillId="27" borderId="10" xfId="1" applyFont="1" applyFill="1" applyBorder="1" applyAlignment="1">
      <alignment horizontal="center" vertical="center" wrapText="1"/>
    </xf>
    <xf numFmtId="0" fontId="19" fillId="27" borderId="11" xfId="1" applyFont="1" applyFill="1" applyBorder="1" applyAlignment="1">
      <alignment horizontal="center" vertical="center" wrapText="1"/>
    </xf>
    <xf numFmtId="0" fontId="25" fillId="27" borderId="5" xfId="3" applyFont="1" applyFill="1" applyBorder="1" applyAlignment="1">
      <alignment horizontal="left" vertical="center" wrapText="1" indent="1"/>
    </xf>
    <xf numFmtId="0" fontId="25" fillId="27" borderId="6" xfId="3" applyFont="1" applyFill="1" applyBorder="1" applyAlignment="1">
      <alignment horizontal="left" vertical="center" wrapText="1" indent="1"/>
    </xf>
    <xf numFmtId="0" fontId="25" fillId="27" borderId="10" xfId="3" applyFont="1" applyFill="1" applyBorder="1" applyAlignment="1">
      <alignment horizontal="left" vertical="center" wrapText="1" indent="1"/>
    </xf>
    <xf numFmtId="0" fontId="25" fillId="27" borderId="11" xfId="3" applyFont="1" applyFill="1" applyBorder="1" applyAlignment="1">
      <alignment horizontal="left" vertical="center" wrapText="1" indent="1"/>
    </xf>
    <xf numFmtId="0" fontId="20" fillId="18" borderId="32" xfId="3" quotePrefix="1" applyFont="1" applyFill="1" applyBorder="1" applyAlignment="1">
      <alignment horizontal="center" vertical="center" wrapText="1"/>
    </xf>
    <xf numFmtId="0" fontId="20" fillId="18" borderId="30" xfId="3" quotePrefix="1" applyFont="1" applyFill="1" applyBorder="1" applyAlignment="1">
      <alignment horizontal="center" vertical="center" wrapText="1"/>
    </xf>
    <xf numFmtId="0" fontId="20" fillId="18" borderId="33" xfId="3" quotePrefix="1" applyFont="1" applyFill="1" applyBorder="1" applyAlignment="1">
      <alignment horizontal="center" vertical="center" wrapText="1"/>
    </xf>
    <xf numFmtId="0" fontId="35" fillId="4" borderId="32" xfId="3" applyFont="1" applyFill="1" applyBorder="1" applyAlignment="1">
      <alignment horizontal="center"/>
    </xf>
    <xf numFmtId="0" fontId="35" fillId="4" borderId="30" xfId="3" applyFont="1" applyFill="1" applyBorder="1" applyAlignment="1">
      <alignment horizontal="center"/>
    </xf>
    <xf numFmtId="0" fontId="35" fillId="4" borderId="31" xfId="3" applyFont="1" applyFill="1" applyBorder="1" applyAlignment="1">
      <alignment horizontal="center"/>
    </xf>
    <xf numFmtId="0" fontId="25" fillId="27" borderId="34" xfId="1" applyFont="1" applyFill="1" applyBorder="1" applyAlignment="1">
      <alignment horizontal="center" vertical="center" wrapText="1"/>
    </xf>
    <xf numFmtId="0" fontId="25" fillId="27" borderId="35" xfId="1" applyFont="1" applyFill="1" applyBorder="1" applyAlignment="1">
      <alignment horizontal="center" vertical="center" wrapText="1"/>
    </xf>
    <xf numFmtId="0" fontId="25" fillId="27" borderId="36" xfId="1" applyFont="1" applyFill="1" applyBorder="1" applyAlignment="1">
      <alignment horizontal="center" vertical="center" wrapText="1"/>
    </xf>
    <xf numFmtId="0" fontId="20" fillId="28" borderId="37" xfId="3" quotePrefix="1" applyFont="1" applyFill="1" applyBorder="1" applyAlignment="1">
      <alignment horizontal="center" vertical="center" wrapText="1"/>
    </xf>
    <xf numFmtId="0" fontId="20" fillId="28" borderId="35" xfId="3" applyFont="1" applyFill="1" applyBorder="1" applyAlignment="1">
      <alignment horizontal="center" vertical="center" wrapText="1"/>
    </xf>
    <xf numFmtId="0" fontId="20" fillId="28" borderId="38" xfId="3" applyFont="1" applyFill="1" applyBorder="1" applyAlignment="1">
      <alignment horizontal="center" vertical="center" wrapText="1"/>
    </xf>
    <xf numFmtId="0" fontId="25" fillId="27" borderId="4" xfId="1" applyFont="1" applyFill="1" applyBorder="1" applyAlignment="1">
      <alignment horizontal="center" vertical="center" wrapText="1"/>
    </xf>
    <xf numFmtId="0" fontId="25" fillId="27" borderId="5" xfId="1" applyFont="1" applyFill="1" applyBorder="1" applyAlignment="1">
      <alignment horizontal="center" vertical="center" wrapText="1"/>
    </xf>
    <xf numFmtId="0" fontId="25" fillId="27" borderId="6" xfId="1" applyFont="1" applyFill="1" applyBorder="1" applyAlignment="1">
      <alignment horizontal="center" vertical="center" wrapText="1"/>
    </xf>
    <xf numFmtId="0" fontId="25" fillId="27" borderId="5" xfId="3" applyFont="1" applyFill="1" applyBorder="1" applyAlignment="1">
      <alignment horizontal="left" wrapText="1" indent="1"/>
    </xf>
    <xf numFmtId="0" fontId="25" fillId="27" borderId="6" xfId="3" applyFont="1" applyFill="1" applyBorder="1" applyAlignment="1">
      <alignment horizontal="left" wrapText="1" indent="1"/>
    </xf>
    <xf numFmtId="0" fontId="19" fillId="28" borderId="4" xfId="3" applyFont="1" applyFill="1" applyBorder="1" applyAlignment="1">
      <alignment horizontal="center" vertical="center" wrapText="1"/>
    </xf>
    <xf numFmtId="0" fontId="19" fillId="28" borderId="5" xfId="3" applyFont="1" applyFill="1" applyBorder="1" applyAlignment="1">
      <alignment horizontal="center" vertical="center" wrapText="1"/>
    </xf>
    <xf numFmtId="0" fontId="19" fillId="28" borderId="26" xfId="3" applyFont="1" applyFill="1" applyBorder="1" applyAlignment="1">
      <alignment horizontal="center" vertical="center" wrapText="1"/>
    </xf>
    <xf numFmtId="0" fontId="19" fillId="28" borderId="32" xfId="3" applyFont="1" applyFill="1" applyBorder="1" applyAlignment="1">
      <alignment horizontal="center" vertical="center" wrapText="1"/>
    </xf>
    <xf numFmtId="0" fontId="19" fillId="28" borderId="30" xfId="3" applyFont="1" applyFill="1" applyBorder="1" applyAlignment="1">
      <alignment horizontal="center" vertical="center" wrapText="1"/>
    </xf>
    <xf numFmtId="0" fontId="19" fillId="28" borderId="33" xfId="3" applyFont="1" applyFill="1" applyBorder="1" applyAlignment="1">
      <alignment horizontal="center" vertical="center" wrapText="1"/>
    </xf>
    <xf numFmtId="0" fontId="27" fillId="27" borderId="32" xfId="3" applyFont="1" applyFill="1" applyBorder="1" applyAlignment="1">
      <alignment horizontal="left" vertical="center" wrapText="1" indent="1"/>
    </xf>
    <xf numFmtId="0" fontId="19" fillId="27" borderId="30" xfId="3" applyFont="1" applyFill="1" applyBorder="1" applyAlignment="1">
      <alignment horizontal="left" vertical="center" wrapText="1" indent="1"/>
    </xf>
    <xf numFmtId="0" fontId="19" fillId="27" borderId="31" xfId="3" applyFont="1" applyFill="1" applyBorder="1" applyAlignment="1">
      <alignment horizontal="left" vertical="center" wrapText="1" indent="1"/>
    </xf>
    <xf numFmtId="0" fontId="5" fillId="29" borderId="34" xfId="2" applyFont="1" applyFill="1" applyBorder="1" applyAlignment="1">
      <alignment horizontal="center" vertical="center" textRotation="90"/>
    </xf>
    <xf numFmtId="0" fontId="5" fillId="29" borderId="35" xfId="2" applyFont="1" applyFill="1" applyBorder="1" applyAlignment="1">
      <alignment horizontal="center" vertical="center" textRotation="90"/>
    </xf>
    <xf numFmtId="0" fontId="5" fillId="29" borderId="27" xfId="2" applyFont="1" applyFill="1" applyBorder="1" applyAlignment="1">
      <alignment horizontal="center" vertical="center" textRotation="90"/>
    </xf>
    <xf numFmtId="0" fontId="5" fillId="29" borderId="0" xfId="2" applyFont="1" applyFill="1" applyAlignment="1">
      <alignment horizontal="center" vertical="center" textRotation="90"/>
    </xf>
    <xf numFmtId="0" fontId="5" fillId="29" borderId="29" xfId="2" applyFont="1" applyFill="1" applyBorder="1" applyAlignment="1">
      <alignment horizontal="center" vertical="center" textRotation="90"/>
    </xf>
    <xf numFmtId="0" fontId="5" fillId="29" borderId="30" xfId="2" applyFont="1" applyFill="1" applyBorder="1" applyAlignment="1">
      <alignment horizontal="center" vertical="center" textRotation="90"/>
    </xf>
    <xf numFmtId="0" fontId="25" fillId="30" borderId="37" xfId="3" applyFont="1" applyFill="1" applyBorder="1" applyAlignment="1">
      <alignment horizontal="left" vertical="center" indent="1"/>
    </xf>
    <xf numFmtId="0" fontId="25" fillId="30" borderId="35" xfId="3" applyFont="1" applyFill="1" applyBorder="1" applyAlignment="1">
      <alignment horizontal="left" vertical="center" indent="1"/>
    </xf>
    <xf numFmtId="0" fontId="25" fillId="30" borderId="36" xfId="3" applyFont="1" applyFill="1" applyBorder="1" applyAlignment="1">
      <alignment horizontal="left" vertical="center" indent="1"/>
    </xf>
    <xf numFmtId="0" fontId="25" fillId="30" borderId="9" xfId="3" applyFont="1" applyFill="1" applyBorder="1" applyAlignment="1">
      <alignment horizontal="left" vertical="center" indent="1"/>
    </xf>
    <xf numFmtId="0" fontId="25" fillId="30" borderId="10" xfId="3" applyFont="1" applyFill="1" applyBorder="1" applyAlignment="1">
      <alignment horizontal="left" vertical="center" indent="1"/>
    </xf>
    <xf numFmtId="0" fontId="25" fillId="30" borderId="11" xfId="3" applyFont="1" applyFill="1" applyBorder="1" applyAlignment="1">
      <alignment horizontal="left" vertical="center" indent="1"/>
    </xf>
    <xf numFmtId="0" fontId="7" fillId="31" borderId="37" xfId="3" quotePrefix="1" applyFont="1" applyFill="1" applyBorder="1" applyAlignment="1">
      <alignment horizontal="center" vertical="center" wrapText="1"/>
    </xf>
    <xf numFmtId="0" fontId="7" fillId="31" borderId="35" xfId="3" applyFont="1" applyFill="1" applyBorder="1" applyAlignment="1">
      <alignment horizontal="center" vertical="center" wrapText="1"/>
    </xf>
    <xf numFmtId="0" fontId="7" fillId="31" borderId="38" xfId="3" applyFont="1" applyFill="1" applyBorder="1" applyAlignment="1">
      <alignment horizontal="center" vertical="center" wrapText="1"/>
    </xf>
    <xf numFmtId="0" fontId="7" fillId="31" borderId="9" xfId="3" applyFont="1" applyFill="1" applyBorder="1" applyAlignment="1">
      <alignment horizontal="center" vertical="center" wrapText="1"/>
    </xf>
    <xf numFmtId="0" fontId="7" fillId="31" borderId="10" xfId="3" applyFont="1" applyFill="1" applyBorder="1" applyAlignment="1">
      <alignment horizontal="center" vertical="center" wrapText="1"/>
    </xf>
    <xf numFmtId="0" fontId="7" fillId="31" borderId="41" xfId="3" applyFont="1" applyFill="1" applyBorder="1" applyAlignment="1">
      <alignment horizontal="center" vertical="center" wrapText="1"/>
    </xf>
    <xf numFmtId="0" fontId="29" fillId="25" borderId="34" xfId="3" applyFont="1" applyFill="1" applyBorder="1" applyAlignment="1">
      <alignment horizontal="center" vertical="center" textRotation="89"/>
    </xf>
    <xf numFmtId="0" fontId="29" fillId="25" borderId="35" xfId="3" applyFont="1" applyFill="1" applyBorder="1" applyAlignment="1">
      <alignment horizontal="center" vertical="center" textRotation="89"/>
    </xf>
    <xf numFmtId="0" fontId="29" fillId="25" borderId="27" xfId="3" applyFont="1" applyFill="1" applyBorder="1" applyAlignment="1">
      <alignment horizontal="center" vertical="center" textRotation="89"/>
    </xf>
    <xf numFmtId="0" fontId="29" fillId="25" borderId="8" xfId="3" applyFont="1" applyFill="1" applyBorder="1" applyAlignment="1">
      <alignment horizontal="center" vertical="center" textRotation="89"/>
    </xf>
    <xf numFmtId="0" fontId="29" fillId="25" borderId="29" xfId="3" applyFont="1" applyFill="1" applyBorder="1" applyAlignment="1">
      <alignment horizontal="center" vertical="center" textRotation="89"/>
    </xf>
    <xf numFmtId="0" fontId="29" fillId="25" borderId="31" xfId="3" applyFont="1" applyFill="1" applyBorder="1" applyAlignment="1">
      <alignment horizontal="center" vertical="center" textRotation="89"/>
    </xf>
    <xf numFmtId="0" fontId="7" fillId="31" borderId="4" xfId="3" applyFont="1" applyFill="1" applyBorder="1" applyAlignment="1">
      <alignment horizontal="center" vertical="center" wrapText="1"/>
    </xf>
    <xf numFmtId="0" fontId="7" fillId="31" borderId="5" xfId="3" applyFont="1" applyFill="1" applyBorder="1" applyAlignment="1">
      <alignment horizontal="center" vertical="center" wrapText="1"/>
    </xf>
    <xf numFmtId="0" fontId="7" fillId="31" borderId="26" xfId="3" applyFont="1" applyFill="1" applyBorder="1" applyAlignment="1">
      <alignment horizontal="center" vertical="center" wrapText="1"/>
    </xf>
    <xf numFmtId="0" fontId="25" fillId="30" borderId="4" xfId="3" applyFont="1" applyFill="1" applyBorder="1" applyAlignment="1">
      <alignment horizontal="left" vertical="center" indent="1"/>
    </xf>
    <xf numFmtId="0" fontId="25" fillId="30" borderId="5" xfId="3" applyFont="1" applyFill="1" applyBorder="1" applyAlignment="1">
      <alignment horizontal="left" vertical="center" indent="1"/>
    </xf>
    <xf numFmtId="0" fontId="25" fillId="30" borderId="6" xfId="3" applyFont="1" applyFill="1" applyBorder="1" applyAlignment="1">
      <alignment horizontal="left" vertical="center" indent="1"/>
    </xf>
    <xf numFmtId="0" fontId="7" fillId="31" borderId="4" xfId="3" quotePrefix="1" applyFont="1" applyFill="1" applyBorder="1" applyAlignment="1">
      <alignment horizontal="center" vertical="center" wrapText="1"/>
    </xf>
    <xf numFmtId="0" fontId="7" fillId="31" borderId="32" xfId="3" applyFont="1" applyFill="1" applyBorder="1" applyAlignment="1">
      <alignment horizontal="center" vertical="center" wrapText="1"/>
    </xf>
    <xf numFmtId="0" fontId="7" fillId="31" borderId="30" xfId="3" applyFont="1" applyFill="1" applyBorder="1" applyAlignment="1">
      <alignment horizontal="center" vertical="center" wrapText="1"/>
    </xf>
    <xf numFmtId="0" fontId="7" fillId="0" borderId="35" xfId="3" applyFont="1" applyBorder="1" applyAlignment="1">
      <alignment horizontal="center" vertical="center"/>
    </xf>
    <xf numFmtId="0" fontId="24" fillId="19" borderId="18" xfId="3" applyFont="1" applyFill="1" applyBorder="1" applyAlignment="1">
      <alignment horizontal="center"/>
    </xf>
    <xf numFmtId="0" fontId="24" fillId="19" borderId="17" xfId="3" applyFont="1" applyFill="1" applyBorder="1" applyAlignment="1">
      <alignment horizontal="center"/>
    </xf>
    <xf numFmtId="0" fontId="24" fillId="19" borderId="39" xfId="3" applyFont="1" applyFill="1" applyBorder="1" applyAlignment="1">
      <alignment horizontal="center"/>
    </xf>
    <xf numFmtId="0" fontId="24" fillId="35" borderId="18" xfId="3" applyFont="1" applyFill="1" applyBorder="1" applyAlignment="1">
      <alignment horizontal="center"/>
    </xf>
    <xf numFmtId="0" fontId="24" fillId="35" borderId="17" xfId="3" applyFont="1" applyFill="1" applyBorder="1" applyAlignment="1">
      <alignment horizontal="center"/>
    </xf>
    <xf numFmtId="0" fontId="24" fillId="35" borderId="39" xfId="3" applyFont="1" applyFill="1" applyBorder="1" applyAlignment="1">
      <alignment horizontal="center"/>
    </xf>
    <xf numFmtId="0" fontId="24" fillId="2" borderId="18" xfId="3" applyFont="1" applyFill="1" applyBorder="1" applyAlignment="1">
      <alignment horizontal="center"/>
    </xf>
    <xf numFmtId="0" fontId="24" fillId="2" borderId="17" xfId="3" applyFont="1" applyFill="1" applyBorder="1" applyAlignment="1">
      <alignment horizontal="center"/>
    </xf>
    <xf numFmtId="0" fontId="24" fillId="2" borderId="39" xfId="3" applyFont="1" applyFill="1" applyBorder="1" applyAlignment="1">
      <alignment horizontal="center"/>
    </xf>
    <xf numFmtId="0" fontId="24" fillId="36" borderId="18" xfId="3" applyFont="1" applyFill="1" applyBorder="1" applyAlignment="1">
      <alignment horizontal="center"/>
    </xf>
    <xf numFmtId="0" fontId="24" fillId="36" borderId="17" xfId="3" applyFont="1" applyFill="1" applyBorder="1" applyAlignment="1">
      <alignment horizontal="center"/>
    </xf>
    <xf numFmtId="0" fontId="24" fillId="36" borderId="39" xfId="3" applyFont="1" applyFill="1" applyBorder="1" applyAlignment="1">
      <alignment horizontal="center"/>
    </xf>
    <xf numFmtId="0" fontId="24" fillId="17" borderId="18" xfId="3" applyFont="1" applyFill="1" applyBorder="1" applyAlignment="1">
      <alignment horizontal="center"/>
    </xf>
    <xf numFmtId="0" fontId="24" fillId="17" borderId="17" xfId="3" applyFont="1" applyFill="1" applyBorder="1" applyAlignment="1">
      <alignment horizontal="center"/>
    </xf>
    <xf numFmtId="0" fontId="24" fillId="17" borderId="39" xfId="3" applyFont="1" applyFill="1" applyBorder="1" applyAlignment="1">
      <alignment horizontal="center"/>
    </xf>
    <xf numFmtId="0" fontId="33" fillId="32" borderId="34" xfId="3" applyFont="1" applyFill="1" applyBorder="1" applyAlignment="1">
      <alignment horizontal="center" vertical="center"/>
    </xf>
    <xf numFmtId="0" fontId="33" fillId="32" borderId="35" xfId="3" applyFont="1" applyFill="1" applyBorder="1" applyAlignment="1">
      <alignment horizontal="center" vertical="center"/>
    </xf>
    <xf numFmtId="0" fontId="33" fillId="32" borderId="38" xfId="3" applyFont="1" applyFill="1" applyBorder="1" applyAlignment="1">
      <alignment horizontal="center" vertical="center"/>
    </xf>
    <xf numFmtId="0" fontId="33" fillId="32" borderId="29" xfId="3" applyFont="1" applyFill="1" applyBorder="1" applyAlignment="1">
      <alignment horizontal="center" vertical="center"/>
    </xf>
    <xf numFmtId="0" fontId="33" fillId="32" borderId="30" xfId="3" applyFont="1" applyFill="1" applyBorder="1" applyAlignment="1">
      <alignment horizontal="center" vertical="center"/>
    </xf>
    <xf numFmtId="0" fontId="33" fillId="32" borderId="33" xfId="3" applyFont="1" applyFill="1" applyBorder="1" applyAlignment="1">
      <alignment horizontal="center" vertical="center"/>
    </xf>
    <xf numFmtId="1" fontId="24" fillId="0" borderId="37" xfId="3" quotePrefix="1" applyNumberFormat="1" applyFont="1" applyBorder="1" applyAlignment="1">
      <alignment horizontal="center" vertical="center"/>
    </xf>
    <xf numFmtId="1" fontId="24" fillId="0" borderId="35" xfId="3" applyNumberFormat="1" applyFont="1" applyBorder="1" applyAlignment="1">
      <alignment horizontal="center" vertical="center"/>
    </xf>
    <xf numFmtId="1" fontId="24" fillId="0" borderId="9" xfId="3" applyNumberFormat="1" applyFont="1" applyBorder="1" applyAlignment="1">
      <alignment horizontal="center" vertical="center"/>
    </xf>
    <xf numFmtId="1" fontId="24" fillId="0" borderId="10" xfId="3" applyNumberFormat="1" applyFont="1" applyBorder="1" applyAlignment="1">
      <alignment horizontal="center" vertical="center"/>
    </xf>
    <xf numFmtId="0" fontId="8" fillId="0" borderId="0" xfId="4" applyFont="1" applyAlignment="1">
      <alignment vertical="center"/>
    </xf>
    <xf numFmtId="0" fontId="37" fillId="0" borderId="0" xfId="2" applyFont="1" applyAlignment="1">
      <alignment vertical="center"/>
    </xf>
    <xf numFmtId="0" fontId="8" fillId="0" borderId="0" xfId="2" applyFont="1" applyAlignment="1">
      <alignment horizontal="center"/>
    </xf>
    <xf numFmtId="167" fontId="0" fillId="0" borderId="0" xfId="2" applyNumberFormat="1" applyFont="1" applyAlignment="1">
      <alignment horizontal="center" vertical="center"/>
    </xf>
    <xf numFmtId="0" fontId="37" fillId="0" borderId="0" xfId="2" applyFont="1" applyAlignment="1">
      <alignment horizontal="left" vertical="center"/>
    </xf>
    <xf numFmtId="0" fontId="5" fillId="0" borderId="0" xfId="2" applyFont="1" applyAlignment="1">
      <alignment horizontal="center"/>
    </xf>
    <xf numFmtId="0" fontId="4" fillId="0" borderId="0" xfId="2" applyAlignment="1">
      <alignment vertical="center"/>
    </xf>
    <xf numFmtId="0" fontId="17" fillId="0" borderId="0" xfId="2" applyFont="1" applyAlignment="1">
      <alignment horizontal="left" vertical="center" indent="1"/>
    </xf>
    <xf numFmtId="0" fontId="18" fillId="0" borderId="0" xfId="2" applyFont="1" applyAlignment="1">
      <alignment horizontal="left" vertical="center" indent="1"/>
    </xf>
    <xf numFmtId="0" fontId="18" fillId="0" borderId="0" xfId="2" applyFont="1" applyAlignment="1">
      <alignment horizontal="center" vertical="center"/>
    </xf>
    <xf numFmtId="164" fontId="32" fillId="0" borderId="0" xfId="2" applyNumberFormat="1" applyFont="1" applyAlignment="1">
      <alignment horizontal="center" vertical="center"/>
    </xf>
    <xf numFmtId="0" fontId="51" fillId="26" borderId="47" xfId="2" applyFont="1" applyFill="1" applyBorder="1" applyAlignment="1">
      <alignment horizontal="center" vertical="center"/>
    </xf>
    <xf numFmtId="0" fontId="51" fillId="26" borderId="2" xfId="2" applyFont="1" applyFill="1" applyBorder="1" applyAlignment="1">
      <alignment horizontal="center" vertical="center"/>
    </xf>
    <xf numFmtId="0" fontId="51" fillId="26" borderId="48" xfId="2" applyFont="1" applyFill="1" applyBorder="1" applyAlignment="1">
      <alignment horizontal="center" vertical="center"/>
    </xf>
    <xf numFmtId="0" fontId="51" fillId="26" borderId="49" xfId="2" applyFont="1" applyFill="1" applyBorder="1" applyAlignment="1">
      <alignment horizontal="center" vertical="center"/>
    </xf>
    <xf numFmtId="0" fontId="51" fillId="26" borderId="3" xfId="2" applyFont="1" applyFill="1" applyBorder="1" applyAlignment="1">
      <alignment horizontal="center" vertical="center"/>
    </xf>
    <xf numFmtId="0" fontId="50" fillId="0" borderId="18" xfId="0" applyFont="1" applyBorder="1" applyAlignment="1">
      <alignment horizontal="center" vertical="center" wrapText="1"/>
    </xf>
    <xf numFmtId="0" fontId="50" fillId="0" borderId="17" xfId="0" applyFont="1" applyBorder="1" applyAlignment="1">
      <alignment horizontal="center" vertical="center"/>
    </xf>
    <xf numFmtId="0" fontId="50" fillId="0" borderId="39" xfId="0" applyFont="1" applyBorder="1" applyAlignment="1">
      <alignment horizontal="center" vertical="center"/>
    </xf>
    <xf numFmtId="0" fontId="15" fillId="19" borderId="18" xfId="2" applyFont="1" applyFill="1" applyBorder="1" applyAlignment="1">
      <alignment horizontal="center" vertical="center"/>
    </xf>
    <xf numFmtId="0" fontId="15" fillId="19" borderId="39" xfId="2" applyFont="1" applyFill="1" applyBorder="1" applyAlignment="1">
      <alignment horizontal="center" vertical="center"/>
    </xf>
    <xf numFmtId="0" fontId="15" fillId="38" borderId="18" xfId="2" applyFont="1" applyFill="1" applyBorder="1" applyAlignment="1">
      <alignment horizontal="center" vertical="center"/>
    </xf>
    <xf numFmtId="0" fontId="15" fillId="38" borderId="39" xfId="2" applyFont="1" applyFill="1" applyBorder="1" applyAlignment="1">
      <alignment horizontal="center" vertical="center"/>
    </xf>
    <xf numFmtId="0" fontId="15" fillId="2" borderId="18" xfId="2" applyFont="1" applyFill="1" applyBorder="1" applyAlignment="1">
      <alignment horizontal="center" vertical="center"/>
    </xf>
    <xf numFmtId="0" fontId="15" fillId="2" borderId="39" xfId="2" applyFont="1" applyFill="1" applyBorder="1" applyAlignment="1">
      <alignment horizontal="center" vertical="center"/>
    </xf>
    <xf numFmtId="0" fontId="15" fillId="39" borderId="18" xfId="2" applyFont="1" applyFill="1" applyBorder="1" applyAlignment="1">
      <alignment horizontal="center" vertical="center"/>
    </xf>
    <xf numFmtId="0" fontId="15" fillId="39" borderId="39" xfId="2" applyFont="1" applyFill="1" applyBorder="1" applyAlignment="1">
      <alignment horizontal="center" vertical="center"/>
    </xf>
    <xf numFmtId="0" fontId="15" fillId="17" borderId="18" xfId="2" applyFont="1" applyFill="1" applyBorder="1" applyAlignment="1">
      <alignment horizontal="center" vertical="center"/>
    </xf>
    <xf numFmtId="0" fontId="15" fillId="17" borderId="39" xfId="2" applyFont="1" applyFill="1" applyBorder="1" applyAlignment="1">
      <alignment horizontal="center" vertical="center"/>
    </xf>
    <xf numFmtId="0" fontId="38" fillId="0" borderId="18" xfId="2" applyFont="1" applyBorder="1" applyAlignment="1">
      <alignment horizontal="center" vertical="center"/>
    </xf>
    <xf numFmtId="0" fontId="38" fillId="0" borderId="17" xfId="2" applyFont="1" applyBorder="1" applyAlignment="1">
      <alignment horizontal="center" vertical="center"/>
    </xf>
    <xf numFmtId="0" fontId="38" fillId="0" borderId="39" xfId="2" applyFont="1" applyBorder="1" applyAlignment="1">
      <alignment horizontal="center" vertical="center"/>
    </xf>
    <xf numFmtId="0" fontId="8" fillId="0" borderId="0" xfId="4" applyFont="1" applyAlignment="1"/>
  </cellXfs>
  <cellStyles count="6">
    <cellStyle name="Normal" xfId="0" builtinId="0"/>
    <cellStyle name="Normal 2" xfId="1" xr:uid="{1D27C88E-4573-4F45-9BB6-B390F9F4B6C2}"/>
    <cellStyle name="Normal 3" xfId="3" xr:uid="{CA321C20-E605-4CF0-A416-4F8F91FC9D9C}"/>
    <cellStyle name="Normal_20060303-2-Solnouveau_modif_CMPL-SOL-188920" xfId="2" xr:uid="{C94277EE-C52F-4620-9C9E-55FCF7F3F7D4}"/>
    <cellStyle name="Normal_Ajustement couleur 127982-ind" xfId="4" xr:uid="{18074588-5CBC-452E-A7D0-54588AFE39B0}"/>
    <cellStyle name="Pourcentage" xfId="5" builtinId="5"/>
  </cellStyles>
  <dxfs count="18">
    <dxf>
      <fill>
        <patternFill>
          <bgColor rgb="FF00FF00"/>
        </patternFill>
      </fill>
    </dxf>
    <dxf>
      <fill>
        <patternFill>
          <bgColor rgb="FFC7FF8F"/>
        </patternFill>
      </fill>
    </dxf>
    <dxf>
      <fill>
        <patternFill>
          <bgColor rgb="FFFFFF00"/>
        </patternFill>
      </fill>
    </dxf>
    <dxf>
      <fill>
        <patternFill>
          <bgColor rgb="FFFFC000"/>
        </patternFill>
      </fill>
    </dxf>
    <dxf>
      <font>
        <color theme="1"/>
      </font>
      <fill>
        <patternFill>
          <bgColor rgb="FFFF0000"/>
        </patternFill>
      </fill>
    </dxf>
    <dxf>
      <fill>
        <patternFill>
          <bgColor theme="0" tint="-4.9989318521683403E-2"/>
        </patternFill>
      </fill>
    </dxf>
    <dxf>
      <fill>
        <patternFill>
          <bgColor rgb="FF00FF00"/>
        </patternFill>
      </fill>
    </dxf>
    <dxf>
      <fill>
        <patternFill>
          <bgColor rgb="FFC7FF8F"/>
        </patternFill>
      </fill>
    </dxf>
    <dxf>
      <fill>
        <patternFill>
          <bgColor rgb="FFFFFF00"/>
        </patternFill>
      </fill>
    </dxf>
    <dxf>
      <fill>
        <patternFill>
          <bgColor rgb="FFFFC000"/>
        </patternFill>
      </fill>
    </dxf>
    <dxf>
      <font>
        <color theme="1"/>
      </font>
      <fill>
        <patternFill>
          <bgColor rgb="FFFF0000"/>
        </patternFill>
      </fill>
    </dxf>
    <dxf>
      <fill>
        <patternFill>
          <bgColor theme="0" tint="-4.9989318521683403E-2"/>
        </patternFill>
      </fill>
    </dxf>
    <dxf>
      <fill>
        <patternFill>
          <bgColor rgb="FF00FF00"/>
        </patternFill>
      </fill>
    </dxf>
    <dxf>
      <fill>
        <patternFill>
          <bgColor rgb="FFC7FF8F"/>
        </patternFill>
      </fill>
    </dxf>
    <dxf>
      <fill>
        <patternFill>
          <bgColor rgb="FFFFFF00"/>
        </patternFill>
      </fill>
    </dxf>
    <dxf>
      <fill>
        <patternFill>
          <bgColor rgb="FFFFC000"/>
        </patternFill>
      </fill>
    </dxf>
    <dxf>
      <font>
        <color theme="1"/>
      </font>
      <fill>
        <patternFill>
          <bgColor rgb="FFFF0000"/>
        </patternFill>
      </fill>
    </dxf>
    <dxf>
      <fill>
        <patternFill>
          <bgColor theme="0" tint="-4.9989318521683403E-2"/>
        </patternFill>
      </fill>
    </dxf>
  </dxfs>
  <tableStyles count="1" defaultTableStyle="TableStyleMedium2" defaultPivotStyle="PivotStyleLight16">
    <tableStyle name="Invisible" pivot="0" table="0" count="0" xr9:uid="{53DF21AE-5667-48A6-BCCF-2C3FBDE4AB3F}"/>
  </tableStyles>
  <colors>
    <mruColors>
      <color rgb="FF00FF00"/>
      <color rgb="FFCCFF66"/>
      <color rgb="FFCCFF33"/>
      <color rgb="FFFF9900"/>
      <color rgb="FFC7FF8F"/>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800" b="1"/>
              <a:t>Propriétés</a:t>
            </a:r>
            <a:r>
              <a:rPr lang="en-US" sz="2000" b="1"/>
              <a:t> </a:t>
            </a:r>
            <a:r>
              <a:rPr lang="en-US" sz="2800" b="1"/>
              <a:t>physiques</a:t>
            </a:r>
            <a:endParaRPr lang="en-US" sz="2000" b="1"/>
          </a:p>
        </c:rich>
      </c:tx>
      <c:layout>
        <c:manualLayout>
          <c:xMode val="edge"/>
          <c:yMode val="edge"/>
          <c:x val="0.30946063595036832"/>
          <c:y val="1.752963437709821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1133613733065973"/>
          <c:y val="0.1598015015564915"/>
          <c:w val="0.64253142270259678"/>
          <c:h val="0.65026820484648717"/>
        </c:manualLayout>
      </c:layout>
      <c:barChart>
        <c:barDir val="bar"/>
        <c:grouping val="clustered"/>
        <c:varyColors val="0"/>
        <c:ser>
          <c:idx val="0"/>
          <c:order val="0"/>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'Formules Graph'!$C$9:$F$9</c:f>
              <c:strCache>
                <c:ptCount val="4"/>
                <c:pt idx="0">
                  <c:v>Résistance à la pénétration 45 cm</c:v>
                </c:pt>
                <c:pt idx="1">
                  <c:v>Résistance à la pénétration 15 cm</c:v>
                </c:pt>
                <c:pt idx="2">
                  <c:v>Réserve en eau utile</c:v>
                </c:pt>
                <c:pt idx="3">
                  <c:v>Stabilité des agrégats</c:v>
                </c:pt>
              </c:strCache>
            </c:strRef>
          </c:cat>
          <c:val>
            <c:numRef>
              <c:f>'Formules Graph'!$C$10:$F$10</c:f>
              <c:numCache>
                <c:formatCode>0</c:formatCode>
                <c:ptCount val="4"/>
                <c:pt idx="0">
                  <c:v>0</c:v>
                </c:pt>
                <c:pt idx="1">
                  <c:v>0</c:v>
                </c:pt>
                <c:pt idx="2">
                  <c:v>0</c:v>
                </c:pt>
                <c:pt idx="3">
                  <c:v>0</c:v>
                </c:pt>
              </c:numCache>
            </c:numRef>
          </c:val>
          <c:extLst>
            <c:ext xmlns:c16="http://schemas.microsoft.com/office/drawing/2014/chart" uri="{C3380CC4-5D6E-409C-BE32-E72D297353CC}">
              <c16:uniqueId val="{00000000-EA57-45C3-A96F-ED07EEF01521}"/>
            </c:ext>
          </c:extLst>
        </c:ser>
        <c:dLbls>
          <c:showLegendKey val="0"/>
          <c:showVal val="0"/>
          <c:showCatName val="0"/>
          <c:showSerName val="0"/>
          <c:showPercent val="0"/>
          <c:showBubbleSize val="0"/>
        </c:dLbls>
        <c:gapWidth val="94"/>
        <c:axId val="739107280"/>
        <c:axId val="879018016"/>
      </c:barChart>
      <c:catAx>
        <c:axId val="7391072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400" b="1" i="0" u="none" strike="noStrike" kern="1200" baseline="0">
                <a:solidFill>
                  <a:schemeClr val="tx1">
                    <a:lumMod val="65000"/>
                    <a:lumOff val="35000"/>
                  </a:schemeClr>
                </a:solidFill>
                <a:latin typeface="+mn-lt"/>
                <a:ea typeface="+mn-ea"/>
                <a:cs typeface="+mn-cs"/>
              </a:defRPr>
            </a:pPr>
            <a:endParaRPr lang="en-US"/>
          </a:p>
        </c:txPr>
        <c:crossAx val="879018016"/>
        <c:crosses val="autoZero"/>
        <c:auto val="1"/>
        <c:lblAlgn val="ctr"/>
        <c:lblOffset val="100"/>
        <c:noMultiLvlLbl val="0"/>
      </c:catAx>
      <c:valAx>
        <c:axId val="879018016"/>
        <c:scaling>
          <c:orientation val="minMax"/>
          <c:max val="100"/>
        </c:scaling>
        <c:delete val="0"/>
        <c:axPos val="b"/>
        <c:majorGridlines>
          <c:spPr>
            <a:ln w="9525" cap="flat" cmpd="sng" algn="ctr">
              <a:solidFill>
                <a:schemeClr val="bg1">
                  <a:lumMod val="7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2000" b="1"/>
                  <a:t>Score %</a:t>
                </a:r>
              </a:p>
            </c:rich>
          </c:tx>
          <c:layout>
            <c:manualLayout>
              <c:xMode val="edge"/>
              <c:yMode val="edge"/>
              <c:x val="0.57485928916699514"/>
              <c:y val="0.8923849744953125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739107280"/>
        <c:crosses val="autoZero"/>
        <c:crossBetween val="between"/>
      </c:valAx>
      <c:spPr>
        <a:gradFill>
          <a:gsLst>
            <a:gs pos="30000">
              <a:srgbClr val="CCFF66"/>
            </a:gs>
            <a:gs pos="10000">
              <a:srgbClr val="00FF00"/>
            </a:gs>
            <a:gs pos="50000">
              <a:srgbClr val="FFFF00"/>
            </a:gs>
            <a:gs pos="70000">
              <a:srgbClr val="FF8000"/>
            </a:gs>
            <a:gs pos="89000">
              <a:srgbClr val="FF0000"/>
            </a:gs>
          </a:gsLst>
          <a:lin ang="108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12700" cap="flat" cmpd="sng" algn="ctr">
      <a:solidFill>
        <a:schemeClr val="tx1"/>
      </a:solid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91893234332365"/>
          <c:y val="0.10765002891587702"/>
          <c:w val="0.51094523212904097"/>
          <c:h val="0.89234997108412306"/>
        </c:manualLayout>
      </c:layout>
      <c:doughnutChart>
        <c:varyColors val="1"/>
        <c:ser>
          <c:idx val="0"/>
          <c:order val="0"/>
          <c:spPr>
            <a:solidFill>
              <a:schemeClr val="accent1"/>
            </a:solidFill>
            <a:ln>
              <a:noFill/>
            </a:ln>
          </c:spPr>
          <c:dPt>
            <c:idx val="0"/>
            <c:bubble3D val="0"/>
            <c:spPr>
              <a:solidFill>
                <a:srgbClr val="FF0000"/>
              </a:solidFill>
              <a:ln w="19050">
                <a:noFill/>
              </a:ln>
              <a:effectLst/>
            </c:spPr>
            <c:extLst>
              <c:ext xmlns:c16="http://schemas.microsoft.com/office/drawing/2014/chart" uri="{C3380CC4-5D6E-409C-BE32-E72D297353CC}">
                <c16:uniqueId val="{00000001-C915-4D32-AEA4-90D2C5419BA6}"/>
              </c:ext>
            </c:extLst>
          </c:dPt>
          <c:dPt>
            <c:idx val="1"/>
            <c:bubble3D val="0"/>
            <c:spPr>
              <a:solidFill>
                <a:srgbClr val="FFC000"/>
              </a:solidFill>
              <a:ln w="19050">
                <a:noFill/>
              </a:ln>
              <a:effectLst/>
            </c:spPr>
            <c:extLst>
              <c:ext xmlns:c16="http://schemas.microsoft.com/office/drawing/2014/chart" uri="{C3380CC4-5D6E-409C-BE32-E72D297353CC}">
                <c16:uniqueId val="{00000003-C915-4D32-AEA4-90D2C5419BA6}"/>
              </c:ext>
            </c:extLst>
          </c:dPt>
          <c:dPt>
            <c:idx val="2"/>
            <c:bubble3D val="0"/>
            <c:spPr>
              <a:solidFill>
                <a:srgbClr val="FFFF00"/>
              </a:solidFill>
              <a:ln w="19050">
                <a:noFill/>
              </a:ln>
              <a:effectLst/>
            </c:spPr>
            <c:extLst>
              <c:ext xmlns:c16="http://schemas.microsoft.com/office/drawing/2014/chart" uri="{C3380CC4-5D6E-409C-BE32-E72D297353CC}">
                <c16:uniqueId val="{00000005-C915-4D32-AEA4-90D2C5419BA6}"/>
              </c:ext>
            </c:extLst>
          </c:dPt>
          <c:dPt>
            <c:idx val="3"/>
            <c:bubble3D val="0"/>
            <c:spPr>
              <a:solidFill>
                <a:srgbClr val="CCFF66"/>
              </a:solidFill>
              <a:ln w="19050">
                <a:noFill/>
              </a:ln>
              <a:effectLst/>
            </c:spPr>
            <c:extLst>
              <c:ext xmlns:c16="http://schemas.microsoft.com/office/drawing/2014/chart" uri="{C3380CC4-5D6E-409C-BE32-E72D297353CC}">
                <c16:uniqueId val="{00000007-C915-4D32-AEA4-90D2C5419BA6}"/>
              </c:ext>
            </c:extLst>
          </c:dPt>
          <c:dPt>
            <c:idx val="4"/>
            <c:bubble3D val="0"/>
            <c:spPr>
              <a:solidFill>
                <a:srgbClr val="00FF00"/>
              </a:solidFill>
              <a:ln w="19050">
                <a:noFill/>
              </a:ln>
              <a:effectLst/>
            </c:spPr>
            <c:extLst>
              <c:ext xmlns:c16="http://schemas.microsoft.com/office/drawing/2014/chart" uri="{C3380CC4-5D6E-409C-BE32-E72D297353CC}">
                <c16:uniqueId val="{00000009-C915-4D32-AEA4-90D2C5419BA6}"/>
              </c:ext>
            </c:extLst>
          </c:dPt>
          <c:dPt>
            <c:idx val="5"/>
            <c:bubble3D val="0"/>
            <c:spPr>
              <a:noFill/>
              <a:ln w="19050">
                <a:noFill/>
              </a:ln>
              <a:effectLst/>
            </c:spPr>
            <c:extLst>
              <c:ext xmlns:c16="http://schemas.microsoft.com/office/drawing/2014/chart" uri="{C3380CC4-5D6E-409C-BE32-E72D297353CC}">
                <c16:uniqueId val="{0000000B-C915-4D32-AEA4-90D2C5419BA6}"/>
              </c:ext>
            </c:extLst>
          </c:dPt>
          <c:val>
            <c:numRef>
              <c:f>'Formules Graph'!$D$20:$D$25</c:f>
              <c:numCache>
                <c:formatCode>General</c:formatCode>
                <c:ptCount val="6"/>
                <c:pt idx="0">
                  <c:v>1</c:v>
                </c:pt>
                <c:pt idx="1">
                  <c:v>1</c:v>
                </c:pt>
                <c:pt idx="2">
                  <c:v>1</c:v>
                </c:pt>
                <c:pt idx="3">
                  <c:v>1</c:v>
                </c:pt>
                <c:pt idx="4">
                  <c:v>1</c:v>
                </c:pt>
                <c:pt idx="5">
                  <c:v>5</c:v>
                </c:pt>
              </c:numCache>
            </c:numRef>
          </c:val>
          <c:extLst>
            <c:ext xmlns:c16="http://schemas.microsoft.com/office/drawing/2014/chart" uri="{C3380CC4-5D6E-409C-BE32-E72D297353CC}">
              <c16:uniqueId val="{0000000C-C915-4D32-AEA4-90D2C5419BA6}"/>
            </c:ext>
          </c:extLst>
        </c:ser>
        <c:dLbls>
          <c:showLegendKey val="0"/>
          <c:showVal val="0"/>
          <c:showCatName val="0"/>
          <c:showSerName val="0"/>
          <c:showPercent val="0"/>
          <c:showBubbleSize val="0"/>
          <c:showLeaderLines val="1"/>
        </c:dLbls>
        <c:firstSliceAng val="270"/>
        <c:holeSize val="41"/>
      </c:doughnutChart>
      <c:pieChart>
        <c:varyColors val="1"/>
        <c:ser>
          <c:idx val="1"/>
          <c:order val="1"/>
          <c:spPr>
            <a:ln>
              <a:noFill/>
            </a:ln>
          </c:spPr>
          <c:dPt>
            <c:idx val="0"/>
            <c:bubble3D val="0"/>
            <c:spPr>
              <a:noFill/>
              <a:ln w="19050">
                <a:noFill/>
              </a:ln>
              <a:effectLst/>
            </c:spPr>
            <c:extLst>
              <c:ext xmlns:c16="http://schemas.microsoft.com/office/drawing/2014/chart" uri="{C3380CC4-5D6E-409C-BE32-E72D297353CC}">
                <c16:uniqueId val="{0000000E-C915-4D32-AEA4-90D2C5419BA6}"/>
              </c:ext>
            </c:extLst>
          </c:dPt>
          <c:dPt>
            <c:idx val="1"/>
            <c:bubble3D val="0"/>
            <c:spPr>
              <a:solidFill>
                <a:schemeClr val="tx1"/>
              </a:solidFill>
              <a:ln w="19050">
                <a:noFill/>
              </a:ln>
              <a:effectLst/>
            </c:spPr>
            <c:extLst>
              <c:ext xmlns:c16="http://schemas.microsoft.com/office/drawing/2014/chart" uri="{C3380CC4-5D6E-409C-BE32-E72D297353CC}">
                <c16:uniqueId val="{00000010-C915-4D32-AEA4-90D2C5419BA6}"/>
              </c:ext>
            </c:extLst>
          </c:dPt>
          <c:dPt>
            <c:idx val="2"/>
            <c:bubble3D val="0"/>
            <c:spPr>
              <a:noFill/>
              <a:ln w="19050">
                <a:noFill/>
              </a:ln>
              <a:effectLst/>
            </c:spPr>
            <c:extLst>
              <c:ext xmlns:c16="http://schemas.microsoft.com/office/drawing/2014/chart" uri="{C3380CC4-5D6E-409C-BE32-E72D297353CC}">
                <c16:uniqueId val="{00000012-C915-4D32-AEA4-90D2C5419BA6}"/>
              </c:ext>
            </c:extLst>
          </c:dPt>
          <c:val>
            <c:numRef>
              <c:f>'Formules Graph'!$D$26:$D$28</c:f>
              <c:numCache>
                <c:formatCode>0%</c:formatCode>
                <c:ptCount val="3"/>
                <c:pt idx="0">
                  <c:v>0</c:v>
                </c:pt>
                <c:pt idx="1">
                  <c:v>0.02</c:v>
                </c:pt>
                <c:pt idx="2">
                  <c:v>1.98</c:v>
                </c:pt>
              </c:numCache>
            </c:numRef>
          </c:val>
          <c:extLst>
            <c:ext xmlns:c16="http://schemas.microsoft.com/office/drawing/2014/chart" uri="{C3380CC4-5D6E-409C-BE32-E72D297353CC}">
              <c16:uniqueId val="{00000013-C915-4D32-AEA4-90D2C5419BA6}"/>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2"/>
    </a:solidFill>
    <a:ln w="9525" cap="flat" cmpd="sng" algn="ctr">
      <a:solidFill>
        <a:schemeClr val="tx1"/>
      </a:solidFill>
      <a:round/>
    </a:ln>
    <a:effectLst/>
  </c:spPr>
  <c:txPr>
    <a:bodyPr/>
    <a:lstStyle/>
    <a:p>
      <a:pPr>
        <a:defRPr/>
      </a:pPr>
      <a:endParaRPr lang="en-US"/>
    </a:p>
  </c:txPr>
  <c:printSettings>
    <c:headerFooter/>
    <c:pageMargins b="0.75" l="0.7" r="0.7" t="0.75" header="0.3" footer="0.3"/>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1" i="0" u="none" strike="noStrike" kern="1200" spc="0" baseline="0">
                <a:solidFill>
                  <a:schemeClr val="tx1">
                    <a:lumMod val="65000"/>
                    <a:lumOff val="35000"/>
                  </a:schemeClr>
                </a:solidFill>
                <a:latin typeface="+mn-lt"/>
                <a:ea typeface="+mn-ea"/>
                <a:cs typeface="+mn-cs"/>
              </a:defRPr>
            </a:pPr>
            <a:r>
              <a:rPr lang="en-US" sz="2800" b="1"/>
              <a:t>Propriétés</a:t>
            </a:r>
            <a:r>
              <a:rPr lang="en-US" sz="2800" b="1" baseline="0"/>
              <a:t> biologiques</a:t>
            </a:r>
            <a:endParaRPr lang="en-US" sz="2800" b="1"/>
          </a:p>
        </c:rich>
      </c:tx>
      <c:layout>
        <c:manualLayout>
          <c:xMode val="edge"/>
          <c:yMode val="edge"/>
          <c:x val="0.31532861476238627"/>
          <c:y val="1.2976480129764802E-2"/>
        </c:manualLayout>
      </c:layout>
      <c:overlay val="0"/>
      <c:spPr>
        <a:noFill/>
        <a:ln>
          <a:noFill/>
        </a:ln>
        <a:effectLst/>
      </c:spPr>
      <c:txPr>
        <a:bodyPr rot="0" spcFirstLastPara="1" vertOverflow="ellipsis" vert="horz" wrap="square" anchor="ctr" anchorCtr="1"/>
        <a:lstStyle/>
        <a:p>
          <a:pPr>
            <a:defRPr sz="2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2407237074185929"/>
          <c:y val="0.15436902745857026"/>
          <c:w val="0.63587414576273948"/>
          <c:h val="0.65545363774753362"/>
        </c:manualLayout>
      </c:layout>
      <c:barChart>
        <c:barDir val="bar"/>
        <c:grouping val="clustered"/>
        <c:varyColors val="0"/>
        <c:ser>
          <c:idx val="0"/>
          <c:order val="0"/>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'Formules Graph'!$G$9:$J$9</c:f>
              <c:strCache>
                <c:ptCount val="4"/>
                <c:pt idx="0">
                  <c:v>Carbone actif - POXC</c:v>
                </c:pt>
                <c:pt idx="1">
                  <c:v>Matière organique</c:v>
                </c:pt>
                <c:pt idx="2">
                  <c:v>Azote potentiellement minéralisable</c:v>
                </c:pt>
                <c:pt idx="3">
                  <c:v>Respiration</c:v>
                </c:pt>
              </c:strCache>
            </c:strRef>
          </c:cat>
          <c:val>
            <c:numRef>
              <c:f>'Formules Graph'!$G$10:$J$10</c:f>
              <c:numCache>
                <c:formatCode>0</c:formatCode>
                <c:ptCount val="4"/>
                <c:pt idx="0">
                  <c:v>0</c:v>
                </c:pt>
                <c:pt idx="1">
                  <c:v>0</c:v>
                </c:pt>
                <c:pt idx="2">
                  <c:v>0</c:v>
                </c:pt>
                <c:pt idx="3">
                  <c:v>0</c:v>
                </c:pt>
              </c:numCache>
            </c:numRef>
          </c:val>
          <c:extLst>
            <c:ext xmlns:c16="http://schemas.microsoft.com/office/drawing/2014/chart" uri="{C3380CC4-5D6E-409C-BE32-E72D297353CC}">
              <c16:uniqueId val="{00000000-7C92-4C14-9C43-37B0DA28E286}"/>
            </c:ext>
          </c:extLst>
        </c:ser>
        <c:dLbls>
          <c:showLegendKey val="0"/>
          <c:showVal val="0"/>
          <c:showCatName val="0"/>
          <c:showSerName val="0"/>
          <c:showPercent val="0"/>
          <c:showBubbleSize val="0"/>
        </c:dLbls>
        <c:gapWidth val="94"/>
        <c:axId val="739107280"/>
        <c:axId val="879018016"/>
      </c:barChart>
      <c:catAx>
        <c:axId val="7391072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879018016"/>
        <c:crosses val="autoZero"/>
        <c:auto val="1"/>
        <c:lblAlgn val="ctr"/>
        <c:lblOffset val="100"/>
        <c:noMultiLvlLbl val="0"/>
      </c:catAx>
      <c:valAx>
        <c:axId val="879018016"/>
        <c:scaling>
          <c:orientation val="minMax"/>
          <c:max val="100"/>
        </c:scaling>
        <c:delete val="0"/>
        <c:axPos val="b"/>
        <c:majorGridlines>
          <c:spPr>
            <a:ln w="9525" cap="flat" cmpd="sng" algn="ctr">
              <a:solidFill>
                <a:schemeClr val="bg1">
                  <a:lumMod val="7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2000" b="1"/>
                  <a:t>Score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739107280"/>
        <c:crosses val="autoZero"/>
        <c:crossBetween val="between"/>
      </c:valAx>
      <c:spPr>
        <a:gradFill>
          <a:gsLst>
            <a:gs pos="30000">
              <a:srgbClr val="CCFF66"/>
            </a:gs>
            <a:gs pos="10000">
              <a:srgbClr val="00FF00"/>
            </a:gs>
            <a:gs pos="50000">
              <a:srgbClr val="FFFF00"/>
            </a:gs>
            <a:gs pos="70000">
              <a:srgbClr val="FF8000"/>
            </a:gs>
            <a:gs pos="89000">
              <a:srgbClr val="FF0000"/>
            </a:gs>
          </a:gsLst>
          <a:lin ang="108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12700" cap="flat" cmpd="sng" algn="ctr">
      <a:solidFill>
        <a:schemeClr val="tx1"/>
      </a:solidFill>
      <a:round/>
    </a:ln>
    <a:effectLst/>
  </c:spPr>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1" i="0" u="none" strike="noStrike" kern="1200" spc="0" baseline="0">
                <a:solidFill>
                  <a:schemeClr val="tx1">
                    <a:lumMod val="65000"/>
                    <a:lumOff val="35000"/>
                  </a:schemeClr>
                </a:solidFill>
                <a:latin typeface="+mn-lt"/>
                <a:ea typeface="+mn-ea"/>
                <a:cs typeface="+mn-cs"/>
              </a:defRPr>
            </a:pPr>
            <a:r>
              <a:rPr lang="en-US" sz="2800" b="1"/>
              <a:t>Propriétés</a:t>
            </a:r>
            <a:r>
              <a:rPr lang="en-US" sz="2800" b="1" baseline="0"/>
              <a:t> chimiques</a:t>
            </a:r>
            <a:endParaRPr lang="en-US" sz="2800" b="1"/>
          </a:p>
        </c:rich>
      </c:tx>
      <c:layout>
        <c:manualLayout>
          <c:xMode val="edge"/>
          <c:yMode val="edge"/>
          <c:x val="0.29817076110239293"/>
          <c:y val="1.3477814800497831E-2"/>
        </c:manualLayout>
      </c:layout>
      <c:overlay val="0"/>
      <c:spPr>
        <a:noFill/>
        <a:ln>
          <a:noFill/>
        </a:ln>
        <a:effectLst/>
      </c:spPr>
      <c:txPr>
        <a:bodyPr rot="0" spcFirstLastPara="1" vertOverflow="ellipsis" vert="horz" wrap="square" anchor="ctr" anchorCtr="1"/>
        <a:lstStyle/>
        <a:p>
          <a:pPr>
            <a:defRPr sz="2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6940524715964587"/>
          <c:y val="0.15461635289410036"/>
          <c:w val="0.68446244159621794"/>
          <c:h val="0.65545363774753362"/>
        </c:manualLayout>
      </c:layout>
      <c:barChart>
        <c:barDir val="bar"/>
        <c:grouping val="clustered"/>
        <c:varyColors val="0"/>
        <c:ser>
          <c:idx val="0"/>
          <c:order val="0"/>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'Formules Graph'!$C$13:$I$13</c:f>
              <c:strCache>
                <c:ptCount val="7"/>
                <c:pt idx="0">
                  <c:v>Fer (Fe)</c:v>
                </c:pt>
                <c:pt idx="1">
                  <c:v>Zinc (Zn)</c:v>
                </c:pt>
                <c:pt idx="2">
                  <c:v>Manganèse (Mn)</c:v>
                </c:pt>
                <c:pt idx="3">
                  <c:v>Magnésium (Mg)</c:v>
                </c:pt>
                <c:pt idx="4">
                  <c:v>Potassium (K)</c:v>
                </c:pt>
                <c:pt idx="5">
                  <c:v>Phosphore (P)</c:v>
                </c:pt>
                <c:pt idx="6">
                  <c:v>pH</c:v>
                </c:pt>
              </c:strCache>
            </c:strRef>
          </c:cat>
          <c:val>
            <c:numRef>
              <c:f>'Formules Graph'!$C$14:$I$14</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DC9-4368-9DD8-FB0BA7A21B02}"/>
            </c:ext>
          </c:extLst>
        </c:ser>
        <c:dLbls>
          <c:showLegendKey val="0"/>
          <c:showVal val="0"/>
          <c:showCatName val="0"/>
          <c:showSerName val="0"/>
          <c:showPercent val="0"/>
          <c:showBubbleSize val="0"/>
        </c:dLbls>
        <c:gapWidth val="95"/>
        <c:axId val="739107280"/>
        <c:axId val="879018016"/>
      </c:barChart>
      <c:catAx>
        <c:axId val="7391072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879018016"/>
        <c:crosses val="autoZero"/>
        <c:auto val="1"/>
        <c:lblAlgn val="ctr"/>
        <c:lblOffset val="100"/>
        <c:noMultiLvlLbl val="0"/>
      </c:catAx>
      <c:valAx>
        <c:axId val="879018016"/>
        <c:scaling>
          <c:orientation val="minMax"/>
          <c:max val="100"/>
        </c:scaling>
        <c:delete val="0"/>
        <c:axPos val="b"/>
        <c:majorGridlines>
          <c:spPr>
            <a:ln w="9525" cap="flat" cmpd="sng" algn="ctr">
              <a:solidFill>
                <a:schemeClr val="bg1">
                  <a:lumMod val="7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2000" b="1"/>
                  <a:t>Score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739107280"/>
        <c:crosses val="autoZero"/>
        <c:crossBetween val="between"/>
      </c:valAx>
      <c:spPr>
        <a:gradFill>
          <a:gsLst>
            <a:gs pos="30000">
              <a:srgbClr val="CCFF66"/>
            </a:gs>
            <a:gs pos="10000">
              <a:srgbClr val="00FF00"/>
            </a:gs>
            <a:gs pos="50000">
              <a:srgbClr val="FFFF00"/>
            </a:gs>
            <a:gs pos="70000">
              <a:srgbClr val="FF8000"/>
            </a:gs>
            <a:gs pos="89000">
              <a:srgbClr val="FF0000"/>
            </a:gs>
          </a:gsLst>
          <a:lin ang="108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12700" cap="flat" cmpd="sng" algn="ctr">
      <a:solidFill>
        <a:schemeClr val="tx1"/>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6.jpeg"/><Relationship Id="rId3" Type="http://schemas.openxmlformats.org/officeDocument/2006/relationships/chart" Target="../charts/chart3.xml"/><Relationship Id="rId7" Type="http://schemas.openxmlformats.org/officeDocument/2006/relationships/image" Target="../media/image5.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png"/><Relationship Id="rId5" Type="http://schemas.openxmlformats.org/officeDocument/2006/relationships/image" Target="../media/image3.jpeg"/><Relationship Id="rId10" Type="http://schemas.openxmlformats.org/officeDocument/2006/relationships/image" Target="../media/image8.jpeg"/><Relationship Id="rId4" Type="http://schemas.openxmlformats.org/officeDocument/2006/relationships/chart" Target="../charts/chart4.xml"/><Relationship Id="rId9"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158750</xdr:colOff>
      <xdr:row>0</xdr:row>
      <xdr:rowOff>6350</xdr:rowOff>
    </xdr:from>
    <xdr:to>
      <xdr:col>7</xdr:col>
      <xdr:colOff>95250</xdr:colOff>
      <xdr:row>4</xdr:row>
      <xdr:rowOff>85725</xdr:rowOff>
    </xdr:to>
    <xdr:pic>
      <xdr:nvPicPr>
        <xdr:cNvPr id="2" name="LogoAelSGS">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50" y="6350"/>
          <a:ext cx="12700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44450</xdr:colOff>
      <xdr:row>95</xdr:row>
      <xdr:rowOff>19050</xdr:rowOff>
    </xdr:from>
    <xdr:to>
      <xdr:col>13</xdr:col>
      <xdr:colOff>47625</xdr:colOff>
      <xdr:row>98</xdr:row>
      <xdr:rowOff>123825</xdr:rowOff>
    </xdr:to>
    <xdr:pic>
      <xdr:nvPicPr>
        <xdr:cNvPr id="3" name="LogoAE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5450" y="11074400"/>
          <a:ext cx="20986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897121</xdr:colOff>
      <xdr:row>12</xdr:row>
      <xdr:rowOff>50653</xdr:rowOff>
    </xdr:from>
    <xdr:to>
      <xdr:col>16</xdr:col>
      <xdr:colOff>923999</xdr:colOff>
      <xdr:row>32</xdr:row>
      <xdr:rowOff>188285</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77752</xdr:colOff>
      <xdr:row>12</xdr:row>
      <xdr:rowOff>58551</xdr:rowOff>
    </xdr:from>
    <xdr:to>
      <xdr:col>9</xdr:col>
      <xdr:colOff>85431</xdr:colOff>
      <xdr:row>32</xdr:row>
      <xdr:rowOff>177208</xdr:rowOff>
    </xdr:to>
    <xdr:graphicFrame macro="">
      <xdr:nvGraphicFramePr>
        <xdr:cNvPr id="3" name="Graphique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859907</xdr:colOff>
      <xdr:row>22</xdr:row>
      <xdr:rowOff>156757</xdr:rowOff>
    </xdr:from>
    <xdr:to>
      <xdr:col>5</xdr:col>
      <xdr:colOff>723383</xdr:colOff>
      <xdr:row>25</xdr:row>
      <xdr:rowOff>27213</xdr:rowOff>
    </xdr:to>
    <xdr:sp macro="" textlink="'Formules Graph'!I69">
      <xdr:nvSpPr>
        <xdr:cNvPr id="4" name="ZoneTexte 3">
          <a:extLst>
            <a:ext uri="{FF2B5EF4-FFF2-40B4-BE49-F238E27FC236}">
              <a16:creationId xmlns:a16="http://schemas.microsoft.com/office/drawing/2014/main" id="{00000000-0008-0000-0100-000004000000}"/>
            </a:ext>
          </a:extLst>
        </xdr:cNvPr>
        <xdr:cNvSpPr txBox="1"/>
      </xdr:nvSpPr>
      <xdr:spPr>
        <a:xfrm>
          <a:off x="3050657" y="8035293"/>
          <a:ext cx="775155" cy="482777"/>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C1B594FF-9BE7-4787-9AF0-4E7B5463683F}" type="TxLink">
            <a:rPr lang="en-US" sz="2800" b="1" i="0" u="none" strike="noStrike">
              <a:solidFill>
                <a:srgbClr val="000000"/>
              </a:solidFill>
              <a:latin typeface="Arial"/>
              <a:cs typeface="Arial"/>
            </a:rPr>
            <a:pPr algn="ctr"/>
            <a:t>0</a:t>
          </a:fld>
          <a:endParaRPr lang="en-US" sz="4800" b="1"/>
        </a:p>
      </xdr:txBody>
    </xdr:sp>
    <xdr:clientData/>
  </xdr:twoCellAnchor>
  <xdr:twoCellAnchor>
    <xdr:from>
      <xdr:col>2</xdr:col>
      <xdr:colOff>77749</xdr:colOff>
      <xdr:row>35</xdr:row>
      <xdr:rowOff>44742</xdr:rowOff>
    </xdr:from>
    <xdr:to>
      <xdr:col>9</xdr:col>
      <xdr:colOff>108856</xdr:colOff>
      <xdr:row>58</xdr:row>
      <xdr:rowOff>11074</xdr:rowOff>
    </xdr:to>
    <xdr:graphicFrame macro="">
      <xdr:nvGraphicFramePr>
        <xdr:cNvPr id="5" name="Graphique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886047</xdr:colOff>
      <xdr:row>35</xdr:row>
      <xdr:rowOff>30390</xdr:rowOff>
    </xdr:from>
    <xdr:to>
      <xdr:col>16</xdr:col>
      <xdr:colOff>905023</xdr:colOff>
      <xdr:row>58</xdr:row>
      <xdr:rowOff>13608</xdr:rowOff>
    </xdr:to>
    <xdr:graphicFrame macro="">
      <xdr:nvGraphicFramePr>
        <xdr:cNvPr id="6" name="Graphique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11</xdr:col>
      <xdr:colOff>155554</xdr:colOff>
      <xdr:row>63</xdr:row>
      <xdr:rowOff>164639</xdr:rowOff>
    </xdr:from>
    <xdr:to>
      <xdr:col>12</xdr:col>
      <xdr:colOff>619631</xdr:colOff>
      <xdr:row>68</xdr:row>
      <xdr:rowOff>199528</xdr:rowOff>
    </xdr:to>
    <xdr:pic>
      <xdr:nvPicPr>
        <xdr:cNvPr id="7" name="LogoAelSGS">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000197" y="16670103"/>
          <a:ext cx="1399795" cy="11266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521354</xdr:colOff>
      <xdr:row>71</xdr:row>
      <xdr:rowOff>198929</xdr:rowOff>
    </xdr:from>
    <xdr:to>
      <xdr:col>11</xdr:col>
      <xdr:colOff>802820</xdr:colOff>
      <xdr:row>75</xdr:row>
      <xdr:rowOff>217714</xdr:rowOff>
    </xdr:to>
    <xdr:sp macro="" textlink="">
      <xdr:nvSpPr>
        <xdr:cNvPr id="8" name="ZoneTexte 7">
          <a:extLst>
            <a:ext uri="{FF2B5EF4-FFF2-40B4-BE49-F238E27FC236}">
              <a16:creationId xmlns:a16="http://schemas.microsoft.com/office/drawing/2014/main" id="{00000000-0008-0000-0100-000008000000}"/>
            </a:ext>
          </a:extLst>
        </xdr:cNvPr>
        <xdr:cNvSpPr txBox="1"/>
      </xdr:nvSpPr>
      <xdr:spPr>
        <a:xfrm>
          <a:off x="3732640" y="18446108"/>
          <a:ext cx="5914823" cy="8896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Ce projet a été possible grâce au soutien financier du ministère de l'Agriculture, des Pêcheries et de l'Alimentation dans le cadre du programme Prime-Vert - 3.1 </a:t>
          </a:r>
          <a:r>
            <a:rPr lang="en-US" sz="1100">
              <a:effectLst/>
            </a:rPr>
            <a:t>Appui au développement expérimental, à l'adaptation technologique et au transfert technologique des connaissances en agroenvironnement</a:t>
          </a:r>
          <a:endParaRPr lang="en-US" sz="1100"/>
        </a:p>
      </xdr:txBody>
    </xdr:sp>
    <xdr:clientData/>
  </xdr:twoCellAnchor>
  <xdr:twoCellAnchor editAs="oneCell">
    <xdr:from>
      <xdr:col>14</xdr:col>
      <xdr:colOff>147242</xdr:colOff>
      <xdr:row>64</xdr:row>
      <xdr:rowOff>195019</xdr:rowOff>
    </xdr:from>
    <xdr:to>
      <xdr:col>16</xdr:col>
      <xdr:colOff>570214</xdr:colOff>
      <xdr:row>69</xdr:row>
      <xdr:rowOff>30463</xdr:rowOff>
    </xdr:to>
    <xdr:pic>
      <xdr:nvPicPr>
        <xdr:cNvPr id="9" name="Image 8" descr="image">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808563" y="16918198"/>
          <a:ext cx="2300758" cy="927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114</xdr:row>
      <xdr:rowOff>0</xdr:rowOff>
    </xdr:from>
    <xdr:to>
      <xdr:col>13</xdr:col>
      <xdr:colOff>304800</xdr:colOff>
      <xdr:row>115</xdr:row>
      <xdr:rowOff>85725</xdr:rowOff>
    </xdr:to>
    <xdr:sp macro="" textlink="">
      <xdr:nvSpPr>
        <xdr:cNvPr id="10" name="AutoShape 2">
          <a:extLst>
            <a:ext uri="{FF2B5EF4-FFF2-40B4-BE49-F238E27FC236}">
              <a16:creationId xmlns:a16="http://schemas.microsoft.com/office/drawing/2014/main" id="{00000000-0008-0000-0100-00000A000000}"/>
            </a:ext>
          </a:extLst>
        </xdr:cNvPr>
        <xdr:cNvSpPr>
          <a:spLocks noChangeAspect="1" noChangeArrowheads="1"/>
        </xdr:cNvSpPr>
      </xdr:nvSpPr>
      <xdr:spPr bwMode="auto">
        <a:xfrm>
          <a:off x="7175500" y="23317200"/>
          <a:ext cx="304800" cy="298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116433</xdr:colOff>
      <xdr:row>70</xdr:row>
      <xdr:rowOff>202021</xdr:rowOff>
    </xdr:from>
    <xdr:to>
      <xdr:col>5</xdr:col>
      <xdr:colOff>383188</xdr:colOff>
      <xdr:row>75</xdr:row>
      <xdr:rowOff>160111</xdr:rowOff>
    </xdr:to>
    <xdr:pic>
      <xdr:nvPicPr>
        <xdr:cNvPr id="11" name="Imag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7"/>
        <a:stretch>
          <a:fillRect/>
        </a:stretch>
      </xdr:blipFill>
      <xdr:spPr>
        <a:xfrm>
          <a:off x="511040" y="18231485"/>
          <a:ext cx="3083434" cy="1049836"/>
        </a:xfrm>
        <a:prstGeom prst="rect">
          <a:avLst/>
        </a:prstGeom>
      </xdr:spPr>
    </xdr:pic>
    <xdr:clientData/>
  </xdr:twoCellAnchor>
  <xdr:twoCellAnchor editAs="oneCell">
    <xdr:from>
      <xdr:col>13</xdr:col>
      <xdr:colOff>1052</xdr:colOff>
      <xdr:row>70</xdr:row>
      <xdr:rowOff>149591</xdr:rowOff>
    </xdr:from>
    <xdr:to>
      <xdr:col>16</xdr:col>
      <xdr:colOff>793318</xdr:colOff>
      <xdr:row>74</xdr:row>
      <xdr:rowOff>169602</xdr:rowOff>
    </xdr:to>
    <xdr:pic>
      <xdr:nvPicPr>
        <xdr:cNvPr id="12" name="Image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723481" y="18179055"/>
          <a:ext cx="3605769" cy="89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316457</xdr:colOff>
      <xdr:row>64</xdr:row>
      <xdr:rowOff>34209</xdr:rowOff>
    </xdr:from>
    <xdr:to>
      <xdr:col>5</xdr:col>
      <xdr:colOff>8555</xdr:colOff>
      <xdr:row>69</xdr:row>
      <xdr:rowOff>140607</xdr:rowOff>
    </xdr:to>
    <xdr:pic>
      <xdr:nvPicPr>
        <xdr:cNvPr id="16" name="Image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711064" y="16757388"/>
          <a:ext cx="2511952" cy="11917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111690</xdr:colOff>
      <xdr:row>64</xdr:row>
      <xdr:rowOff>56052</xdr:rowOff>
    </xdr:from>
    <xdr:to>
      <xdr:col>10</xdr:col>
      <xdr:colOff>352847</xdr:colOff>
      <xdr:row>69</xdr:row>
      <xdr:rowOff>50798</xdr:rowOff>
    </xdr:to>
    <xdr:pic>
      <xdr:nvPicPr>
        <xdr:cNvPr id="17" name="Image 16">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261869" y="16779231"/>
          <a:ext cx="3993553" cy="1080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0.11316</cdr:x>
      <cdr:y>0.73162</cdr:y>
    </cdr:from>
    <cdr:to>
      <cdr:x>0.89884</cdr:x>
      <cdr:y>0.89903</cdr:y>
    </cdr:to>
    <cdr:sp macro="" textlink="">
      <cdr:nvSpPr>
        <cdr:cNvPr id="2" name="ZoneTexte 1">
          <a:extLst xmlns:a="http://schemas.openxmlformats.org/drawingml/2006/main">
            <a:ext uri="{FF2B5EF4-FFF2-40B4-BE49-F238E27FC236}">
              <a16:creationId xmlns:a16="http://schemas.microsoft.com/office/drawing/2014/main" id="{7BA6CDF9-BB1B-04C9-C5BE-C31BA39A6517}"/>
            </a:ext>
          </a:extLst>
        </cdr:cNvPr>
        <cdr:cNvSpPr txBox="1"/>
      </cdr:nvSpPr>
      <cdr:spPr>
        <a:xfrm xmlns:a="http://schemas.openxmlformats.org/drawingml/2006/main">
          <a:off x="838201" y="2622550"/>
          <a:ext cx="58197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0.00554</cdr:x>
      <cdr:y>0.69269</cdr:y>
    </cdr:from>
    <cdr:to>
      <cdr:x>0.99569</cdr:x>
      <cdr:y>0.86807</cdr:y>
    </cdr:to>
    <cdr:sp macro="" textlink="">
      <cdr:nvSpPr>
        <cdr:cNvPr id="3" name="ZoneTexte 2">
          <a:extLst xmlns:a="http://schemas.openxmlformats.org/drawingml/2006/main">
            <a:ext uri="{FF2B5EF4-FFF2-40B4-BE49-F238E27FC236}">
              <a16:creationId xmlns:a16="http://schemas.microsoft.com/office/drawing/2014/main" id="{1EC54220-D76E-560C-FA3D-66F7FFAB0292}"/>
            </a:ext>
          </a:extLst>
        </cdr:cNvPr>
        <cdr:cNvSpPr txBox="1"/>
      </cdr:nvSpPr>
      <cdr:spPr>
        <a:xfrm xmlns:a="http://schemas.openxmlformats.org/drawingml/2006/main">
          <a:off x="43456" y="3393493"/>
          <a:ext cx="7765003" cy="859191"/>
        </a:xfrm>
        <a:prstGeom xmlns:a="http://schemas.openxmlformats.org/drawingml/2006/main" prst="rect">
          <a:avLst/>
        </a:prstGeom>
        <a:solidFill xmlns:a="http://schemas.openxmlformats.org/drawingml/2006/main">
          <a:schemeClr val="tx1"/>
        </a:solidFill>
      </cdr:spPr>
      <cdr:txBody>
        <a:bodyPr xmlns:a="http://schemas.openxmlformats.org/drawingml/2006/main" vertOverflow="clip" wrap="square" rtlCol="0" anchor="ctr"/>
        <a:lstStyle xmlns:a="http://schemas.openxmlformats.org/drawingml/2006/main"/>
        <a:p xmlns:a="http://schemas.openxmlformats.org/drawingml/2006/main">
          <a:pPr algn="ctr"/>
          <a:r>
            <a:rPr lang="en-US" sz="2800" b="1">
              <a:solidFill>
                <a:schemeClr val="bg1"/>
              </a:solidFill>
            </a:rPr>
            <a:t>INDICE</a:t>
          </a:r>
          <a:r>
            <a:rPr lang="en-US" sz="2800" b="1" baseline="0">
              <a:solidFill>
                <a:schemeClr val="bg1"/>
              </a:solidFill>
            </a:rPr>
            <a:t> DE SANTÉ GLOBALE DES SOLS</a:t>
          </a:r>
          <a:endParaRPr lang="en-US" sz="2800" b="1">
            <a:solidFill>
              <a:schemeClr val="bg1"/>
            </a:solidFill>
          </a:endParaRPr>
        </a:p>
      </cdr:txBody>
    </cdr:sp>
  </cdr:relSizeAnchor>
  <cdr:relSizeAnchor xmlns:cdr="http://schemas.openxmlformats.org/drawingml/2006/chartDrawing">
    <cdr:from>
      <cdr:x>0.68097</cdr:x>
      <cdr:y>0.29664</cdr:y>
    </cdr:from>
    <cdr:to>
      <cdr:x>0.79184</cdr:x>
      <cdr:y>0.37894</cdr:y>
    </cdr:to>
    <cdr:sp macro="" textlink="">
      <cdr:nvSpPr>
        <cdr:cNvPr id="7" name="ZoneTexte 10">
          <a:extLst xmlns:a="http://schemas.openxmlformats.org/drawingml/2006/main">
            <a:ext uri="{FF2B5EF4-FFF2-40B4-BE49-F238E27FC236}">
              <a16:creationId xmlns:a16="http://schemas.microsoft.com/office/drawing/2014/main" id="{D53A288E-E5ED-964A-1A8A-FE93A25FEC29}"/>
            </a:ext>
          </a:extLst>
        </cdr:cNvPr>
        <cdr:cNvSpPr txBox="1"/>
      </cdr:nvSpPr>
      <cdr:spPr>
        <a:xfrm xmlns:a="http://schemas.openxmlformats.org/drawingml/2006/main">
          <a:off x="4494980" y="1508004"/>
          <a:ext cx="731834" cy="418388"/>
        </a:xfrm>
        <a:prstGeom xmlns:a="http://schemas.openxmlformats.org/drawingml/2006/main" prst="rect">
          <a:avLst/>
        </a:prstGeom>
        <a:solidFill xmlns:a="http://schemas.openxmlformats.org/drawingml/2006/main">
          <a:schemeClr val="bg2"/>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800" b="1"/>
            <a:t>80</a:t>
          </a:r>
        </a:p>
      </cdr:txBody>
    </cdr:sp>
  </cdr:relSizeAnchor>
  <cdr:relSizeAnchor xmlns:cdr="http://schemas.openxmlformats.org/drawingml/2006/chartDrawing">
    <cdr:from>
      <cdr:x>0.72891</cdr:x>
      <cdr:y>0.48919</cdr:y>
    </cdr:from>
    <cdr:to>
      <cdr:x>0.89082</cdr:x>
      <cdr:y>0.57149</cdr:y>
    </cdr:to>
    <cdr:sp macro="" textlink="">
      <cdr:nvSpPr>
        <cdr:cNvPr id="17" name="ZoneTexte 10">
          <a:extLst xmlns:a="http://schemas.openxmlformats.org/drawingml/2006/main">
            <a:ext uri="{FF2B5EF4-FFF2-40B4-BE49-F238E27FC236}">
              <a16:creationId xmlns:a16="http://schemas.microsoft.com/office/drawing/2014/main" id="{892AFAAC-78AC-C07B-DD7D-33A8D2CC46D1}"/>
            </a:ext>
          </a:extLst>
        </cdr:cNvPr>
        <cdr:cNvSpPr txBox="1"/>
      </cdr:nvSpPr>
      <cdr:spPr>
        <a:xfrm xmlns:a="http://schemas.openxmlformats.org/drawingml/2006/main">
          <a:off x="4570704" y="2012901"/>
          <a:ext cx="1015321" cy="338649"/>
        </a:xfrm>
        <a:prstGeom xmlns:a="http://schemas.openxmlformats.org/drawingml/2006/main" prst="rect">
          <a:avLst/>
        </a:prstGeom>
        <a:solidFill xmlns:a="http://schemas.openxmlformats.org/drawingml/2006/main">
          <a:schemeClr val="bg2"/>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800" b="1"/>
            <a:t>100</a:t>
          </a:r>
        </a:p>
      </cdr:txBody>
    </cdr:sp>
  </cdr:relSizeAnchor>
  <cdr:relSizeAnchor xmlns:cdr="http://schemas.openxmlformats.org/drawingml/2006/chartDrawing">
    <cdr:from>
      <cdr:x>0.13081</cdr:x>
      <cdr:y>0.49215</cdr:y>
    </cdr:from>
    <cdr:to>
      <cdr:x>0.2032</cdr:x>
      <cdr:y>0.57445</cdr:y>
    </cdr:to>
    <cdr:sp macro="" textlink="">
      <cdr:nvSpPr>
        <cdr:cNvPr id="18" name="ZoneTexte 10">
          <a:extLst xmlns:a="http://schemas.openxmlformats.org/drawingml/2006/main">
            <a:ext uri="{FF2B5EF4-FFF2-40B4-BE49-F238E27FC236}">
              <a16:creationId xmlns:a16="http://schemas.microsoft.com/office/drawing/2014/main" id="{CE0880EA-74A1-839B-68E4-A5B8E1A53327}"/>
            </a:ext>
          </a:extLst>
        </cdr:cNvPr>
        <cdr:cNvSpPr txBox="1"/>
      </cdr:nvSpPr>
      <cdr:spPr>
        <a:xfrm xmlns:a="http://schemas.openxmlformats.org/drawingml/2006/main">
          <a:off x="820277" y="2025110"/>
          <a:ext cx="453930" cy="338647"/>
        </a:xfrm>
        <a:prstGeom xmlns:a="http://schemas.openxmlformats.org/drawingml/2006/main" prst="rect">
          <a:avLst/>
        </a:prstGeom>
        <a:solidFill xmlns:a="http://schemas.openxmlformats.org/drawingml/2006/main">
          <a:schemeClr val="bg2"/>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800" b="1"/>
            <a:t>0</a:t>
          </a:r>
        </a:p>
      </cdr:txBody>
    </cdr:sp>
  </cdr:relSizeAnchor>
  <cdr:relSizeAnchor xmlns:cdr="http://schemas.openxmlformats.org/drawingml/2006/chartDrawing">
    <cdr:from>
      <cdr:x>0.13512</cdr:x>
      <cdr:y>0.29683</cdr:y>
    </cdr:from>
    <cdr:to>
      <cdr:x>0.245</cdr:x>
      <cdr:y>0.37472</cdr:y>
    </cdr:to>
    <cdr:sp macro="" textlink="">
      <cdr:nvSpPr>
        <cdr:cNvPr id="19" name="ZoneTexte 10">
          <a:extLst xmlns:a="http://schemas.openxmlformats.org/drawingml/2006/main">
            <a:ext uri="{FF2B5EF4-FFF2-40B4-BE49-F238E27FC236}">
              <a16:creationId xmlns:a16="http://schemas.microsoft.com/office/drawing/2014/main" id="{8B52DF79-4BF8-1C4F-C2F4-C1494AC9AA7C}"/>
            </a:ext>
          </a:extLst>
        </cdr:cNvPr>
        <cdr:cNvSpPr txBox="1"/>
      </cdr:nvSpPr>
      <cdr:spPr>
        <a:xfrm xmlns:a="http://schemas.openxmlformats.org/drawingml/2006/main">
          <a:off x="891918" y="1509014"/>
          <a:ext cx="725299" cy="395969"/>
        </a:xfrm>
        <a:prstGeom xmlns:a="http://schemas.openxmlformats.org/drawingml/2006/main" prst="rect">
          <a:avLst/>
        </a:prstGeom>
        <a:solidFill xmlns:a="http://schemas.openxmlformats.org/drawingml/2006/main">
          <a:schemeClr val="bg2"/>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800" b="1"/>
            <a:t>20</a:t>
          </a:r>
        </a:p>
      </cdr:txBody>
    </cdr:sp>
  </cdr:relSizeAnchor>
  <cdr:relSizeAnchor xmlns:cdr="http://schemas.openxmlformats.org/drawingml/2006/chartDrawing">
    <cdr:from>
      <cdr:x>0.22784</cdr:x>
      <cdr:y>0.14578</cdr:y>
    </cdr:from>
    <cdr:to>
      <cdr:x>0.39525</cdr:x>
      <cdr:y>0.21419</cdr:y>
    </cdr:to>
    <cdr:sp macro="" textlink="">
      <cdr:nvSpPr>
        <cdr:cNvPr id="20" name="ZoneTexte 10">
          <a:extLst xmlns:a="http://schemas.openxmlformats.org/drawingml/2006/main">
            <a:ext uri="{FF2B5EF4-FFF2-40B4-BE49-F238E27FC236}">
              <a16:creationId xmlns:a16="http://schemas.microsoft.com/office/drawing/2014/main" id="{A1AF9E72-70B7-CAFD-F55C-7BECA34021F3}"/>
            </a:ext>
          </a:extLst>
        </cdr:cNvPr>
        <cdr:cNvSpPr txBox="1"/>
      </cdr:nvSpPr>
      <cdr:spPr>
        <a:xfrm xmlns:a="http://schemas.openxmlformats.org/drawingml/2006/main">
          <a:off x="1503918" y="741082"/>
          <a:ext cx="1105044" cy="347775"/>
        </a:xfrm>
        <a:prstGeom xmlns:a="http://schemas.openxmlformats.org/drawingml/2006/main" prst="rect">
          <a:avLst/>
        </a:prstGeom>
        <a:solidFill xmlns:a="http://schemas.openxmlformats.org/drawingml/2006/main">
          <a:schemeClr val="bg2"/>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800" b="1"/>
            <a:t>40</a:t>
          </a:r>
        </a:p>
      </cdr:txBody>
    </cdr:sp>
  </cdr:relSizeAnchor>
  <cdr:relSizeAnchor xmlns:cdr="http://schemas.openxmlformats.org/drawingml/2006/chartDrawing">
    <cdr:from>
      <cdr:x>0.53886</cdr:x>
      <cdr:y>0.15141</cdr:y>
    </cdr:from>
    <cdr:to>
      <cdr:x>0.6867</cdr:x>
      <cdr:y>0.21854</cdr:y>
    </cdr:to>
    <cdr:sp macro="" textlink="">
      <cdr:nvSpPr>
        <cdr:cNvPr id="21" name="ZoneTexte 10">
          <a:extLst xmlns:a="http://schemas.openxmlformats.org/drawingml/2006/main">
            <a:ext uri="{FF2B5EF4-FFF2-40B4-BE49-F238E27FC236}">
              <a16:creationId xmlns:a16="http://schemas.microsoft.com/office/drawing/2014/main" id="{E19FE4DE-0C66-169B-534B-D57E41EF502F}"/>
            </a:ext>
          </a:extLst>
        </cdr:cNvPr>
        <cdr:cNvSpPr txBox="1"/>
      </cdr:nvSpPr>
      <cdr:spPr>
        <a:xfrm xmlns:a="http://schemas.openxmlformats.org/drawingml/2006/main">
          <a:off x="3556918" y="769739"/>
          <a:ext cx="975866" cy="341268"/>
        </a:xfrm>
        <a:prstGeom xmlns:a="http://schemas.openxmlformats.org/drawingml/2006/main" prst="rect">
          <a:avLst/>
        </a:prstGeom>
        <a:solidFill xmlns:a="http://schemas.openxmlformats.org/drawingml/2006/main">
          <a:schemeClr val="bg2"/>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800" b="1"/>
            <a:t>60</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rprog-data\Project%20Files\Documents%20and%20Settings\MChampagne\Local%20Settings\Temporary%20Internet%20Files\OLK278\Documents%20and%20Settings\Proprietaire\Local%20Settings\Temporary%20Internet%20Files\Content.IE5\CLS7ORK7\Rap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PROG-DATA\Documents%20and%20Settings\MChampagne\Local%20Settings\Temporary%20Internet%20Files\OLK278\Documents%20and%20Settings\Proprietaire\Local%20Settings\Temporary%20Internet%20Files\Content.IE5\CLS7ORK7\Rappor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Documents%20and%20Settings\MChampagne\Local%20Settings\Temporary%20Internet%20Files\OLK278\Documents%20and%20Settings\Proprietaire\Local%20Settings\Temporary%20Internet%20Files\Content.IE5\CLS7ORK7\Rappo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mation"/>
      <sheetName val="Données"/>
      <sheetName val="Individuel FR"/>
      <sheetName val="Multiple FR"/>
      <sheetName val="Individuel AN"/>
      <sheetName val="Multiple AN"/>
    </sheetNames>
    <sheetDataSet>
      <sheetData sheetId="0" refreshError="1"/>
      <sheetData sheetId="1"/>
      <sheetData sheetId="2"/>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mation"/>
      <sheetName val="Données"/>
      <sheetName val="Individuel FR"/>
      <sheetName val="Multiple FR"/>
      <sheetName val="Individuel AN"/>
      <sheetName val="Multiple AN"/>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mation"/>
      <sheetName val="Données"/>
      <sheetName val="Individuel FR"/>
      <sheetName val="Multiple FR"/>
      <sheetName val="Individuel AN"/>
      <sheetName val="Multiple AN"/>
    </sheetNames>
    <sheetDataSet>
      <sheetData sheetId="0" refreshError="1"/>
      <sheetData sheetId="1"/>
      <sheetData sheetId="2"/>
      <sheetData sheetId="3" refreshError="1"/>
      <sheetData sheetId="4" refreshError="1"/>
      <sheetData sheetId="5"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E45E4-F2AF-45E5-88D3-D922AFDA78C3}">
  <sheetPr codeName="Feuil1">
    <pageSetUpPr fitToPage="1"/>
  </sheetPr>
  <dimension ref="A1:GS118"/>
  <sheetViews>
    <sheetView topLeftCell="B35" workbookViewId="0">
      <selection activeCell="W77" sqref="W77:AS78"/>
    </sheetView>
  </sheetViews>
  <sheetFormatPr defaultColWidth="8.85546875" defaultRowHeight="12.6"/>
  <cols>
    <col min="1" max="26" width="2.7109375" style="27" customWidth="1"/>
    <col min="27" max="27" width="7.140625" style="27" customWidth="1"/>
    <col min="28" max="45" width="2.7109375" style="27" customWidth="1"/>
    <col min="46" max="46" width="5.7109375" style="27" customWidth="1"/>
    <col min="47" max="47" width="10" style="27" customWidth="1"/>
    <col min="48" max="48" width="10.140625" style="27" customWidth="1"/>
    <col min="49" max="52" width="9" style="27" customWidth="1"/>
    <col min="53" max="73" width="5.7109375" style="27" customWidth="1"/>
    <col min="74" max="256" width="8.85546875" style="27"/>
    <col min="257" max="301" width="2.7109375" style="27" customWidth="1"/>
    <col min="302" max="302" width="5.7109375" style="27" customWidth="1"/>
    <col min="303" max="303" width="3" style="27" customWidth="1"/>
    <col min="304" max="304" width="4" style="27" customWidth="1"/>
    <col min="305" max="305" width="3.42578125" style="27" customWidth="1"/>
    <col min="306" max="306" width="2.5703125" style="27" customWidth="1"/>
    <col min="307" max="329" width="5.7109375" style="27" customWidth="1"/>
    <col min="330" max="512" width="8.85546875" style="27"/>
    <col min="513" max="557" width="2.7109375" style="27" customWidth="1"/>
    <col min="558" max="558" width="5.7109375" style="27" customWidth="1"/>
    <col min="559" max="559" width="3" style="27" customWidth="1"/>
    <col min="560" max="560" width="4" style="27" customWidth="1"/>
    <col min="561" max="561" width="3.42578125" style="27" customWidth="1"/>
    <col min="562" max="562" width="2.5703125" style="27" customWidth="1"/>
    <col min="563" max="585" width="5.7109375" style="27" customWidth="1"/>
    <col min="586" max="768" width="8.85546875" style="27"/>
    <col min="769" max="813" width="2.7109375" style="27" customWidth="1"/>
    <col min="814" max="814" width="5.7109375" style="27" customWidth="1"/>
    <col min="815" max="815" width="3" style="27" customWidth="1"/>
    <col min="816" max="816" width="4" style="27" customWidth="1"/>
    <col min="817" max="817" width="3.42578125" style="27" customWidth="1"/>
    <col min="818" max="818" width="2.5703125" style="27" customWidth="1"/>
    <col min="819" max="841" width="5.7109375" style="27" customWidth="1"/>
    <col min="842" max="1024" width="8.85546875" style="27"/>
    <col min="1025" max="1069" width="2.7109375" style="27" customWidth="1"/>
    <col min="1070" max="1070" width="5.7109375" style="27" customWidth="1"/>
    <col min="1071" max="1071" width="3" style="27" customWidth="1"/>
    <col min="1072" max="1072" width="4" style="27" customWidth="1"/>
    <col min="1073" max="1073" width="3.42578125" style="27" customWidth="1"/>
    <col min="1074" max="1074" width="2.5703125" style="27" customWidth="1"/>
    <col min="1075" max="1097" width="5.7109375" style="27" customWidth="1"/>
    <col min="1098" max="1280" width="8.85546875" style="27"/>
    <col min="1281" max="1325" width="2.7109375" style="27" customWidth="1"/>
    <col min="1326" max="1326" width="5.7109375" style="27" customWidth="1"/>
    <col min="1327" max="1327" width="3" style="27" customWidth="1"/>
    <col min="1328" max="1328" width="4" style="27" customWidth="1"/>
    <col min="1329" max="1329" width="3.42578125" style="27" customWidth="1"/>
    <col min="1330" max="1330" width="2.5703125" style="27" customWidth="1"/>
    <col min="1331" max="1353" width="5.7109375" style="27" customWidth="1"/>
    <col min="1354" max="1536" width="8.85546875" style="27"/>
    <col min="1537" max="1581" width="2.7109375" style="27" customWidth="1"/>
    <col min="1582" max="1582" width="5.7109375" style="27" customWidth="1"/>
    <col min="1583" max="1583" width="3" style="27" customWidth="1"/>
    <col min="1584" max="1584" width="4" style="27" customWidth="1"/>
    <col min="1585" max="1585" width="3.42578125" style="27" customWidth="1"/>
    <col min="1586" max="1586" width="2.5703125" style="27" customWidth="1"/>
    <col min="1587" max="1609" width="5.7109375" style="27" customWidth="1"/>
    <col min="1610" max="1792" width="8.85546875" style="27"/>
    <col min="1793" max="1837" width="2.7109375" style="27" customWidth="1"/>
    <col min="1838" max="1838" width="5.7109375" style="27" customWidth="1"/>
    <col min="1839" max="1839" width="3" style="27" customWidth="1"/>
    <col min="1840" max="1840" width="4" style="27" customWidth="1"/>
    <col min="1841" max="1841" width="3.42578125" style="27" customWidth="1"/>
    <col min="1842" max="1842" width="2.5703125" style="27" customWidth="1"/>
    <col min="1843" max="1865" width="5.7109375" style="27" customWidth="1"/>
    <col min="1866" max="2048" width="8.85546875" style="27"/>
    <col min="2049" max="2093" width="2.7109375" style="27" customWidth="1"/>
    <col min="2094" max="2094" width="5.7109375" style="27" customWidth="1"/>
    <col min="2095" max="2095" width="3" style="27" customWidth="1"/>
    <col min="2096" max="2096" width="4" style="27" customWidth="1"/>
    <col min="2097" max="2097" width="3.42578125" style="27" customWidth="1"/>
    <col min="2098" max="2098" width="2.5703125" style="27" customWidth="1"/>
    <col min="2099" max="2121" width="5.7109375" style="27" customWidth="1"/>
    <col min="2122" max="2304" width="8.85546875" style="27"/>
    <col min="2305" max="2349" width="2.7109375" style="27" customWidth="1"/>
    <col min="2350" max="2350" width="5.7109375" style="27" customWidth="1"/>
    <col min="2351" max="2351" width="3" style="27" customWidth="1"/>
    <col min="2352" max="2352" width="4" style="27" customWidth="1"/>
    <col min="2353" max="2353" width="3.42578125" style="27" customWidth="1"/>
    <col min="2354" max="2354" width="2.5703125" style="27" customWidth="1"/>
    <col min="2355" max="2377" width="5.7109375" style="27" customWidth="1"/>
    <col min="2378" max="2560" width="8.85546875" style="27"/>
    <col min="2561" max="2605" width="2.7109375" style="27" customWidth="1"/>
    <col min="2606" max="2606" width="5.7109375" style="27" customWidth="1"/>
    <col min="2607" max="2607" width="3" style="27" customWidth="1"/>
    <col min="2608" max="2608" width="4" style="27" customWidth="1"/>
    <col min="2609" max="2609" width="3.42578125" style="27" customWidth="1"/>
    <col min="2610" max="2610" width="2.5703125" style="27" customWidth="1"/>
    <col min="2611" max="2633" width="5.7109375" style="27" customWidth="1"/>
    <col min="2634" max="2816" width="8.85546875" style="27"/>
    <col min="2817" max="2861" width="2.7109375" style="27" customWidth="1"/>
    <col min="2862" max="2862" width="5.7109375" style="27" customWidth="1"/>
    <col min="2863" max="2863" width="3" style="27" customWidth="1"/>
    <col min="2864" max="2864" width="4" style="27" customWidth="1"/>
    <col min="2865" max="2865" width="3.42578125" style="27" customWidth="1"/>
    <col min="2866" max="2866" width="2.5703125" style="27" customWidth="1"/>
    <col min="2867" max="2889" width="5.7109375" style="27" customWidth="1"/>
    <col min="2890" max="3072" width="8.85546875" style="27"/>
    <col min="3073" max="3117" width="2.7109375" style="27" customWidth="1"/>
    <col min="3118" max="3118" width="5.7109375" style="27" customWidth="1"/>
    <col min="3119" max="3119" width="3" style="27" customWidth="1"/>
    <col min="3120" max="3120" width="4" style="27" customWidth="1"/>
    <col min="3121" max="3121" width="3.42578125" style="27" customWidth="1"/>
    <col min="3122" max="3122" width="2.5703125" style="27" customWidth="1"/>
    <col min="3123" max="3145" width="5.7109375" style="27" customWidth="1"/>
    <col min="3146" max="3328" width="8.85546875" style="27"/>
    <col min="3329" max="3373" width="2.7109375" style="27" customWidth="1"/>
    <col min="3374" max="3374" width="5.7109375" style="27" customWidth="1"/>
    <col min="3375" max="3375" width="3" style="27" customWidth="1"/>
    <col min="3376" max="3376" width="4" style="27" customWidth="1"/>
    <col min="3377" max="3377" width="3.42578125" style="27" customWidth="1"/>
    <col min="3378" max="3378" width="2.5703125" style="27" customWidth="1"/>
    <col min="3379" max="3401" width="5.7109375" style="27" customWidth="1"/>
    <col min="3402" max="3584" width="8.85546875" style="27"/>
    <col min="3585" max="3629" width="2.7109375" style="27" customWidth="1"/>
    <col min="3630" max="3630" width="5.7109375" style="27" customWidth="1"/>
    <col min="3631" max="3631" width="3" style="27" customWidth="1"/>
    <col min="3632" max="3632" width="4" style="27" customWidth="1"/>
    <col min="3633" max="3633" width="3.42578125" style="27" customWidth="1"/>
    <col min="3634" max="3634" width="2.5703125" style="27" customWidth="1"/>
    <col min="3635" max="3657" width="5.7109375" style="27" customWidth="1"/>
    <col min="3658" max="3840" width="8.85546875" style="27"/>
    <col min="3841" max="3885" width="2.7109375" style="27" customWidth="1"/>
    <col min="3886" max="3886" width="5.7109375" style="27" customWidth="1"/>
    <col min="3887" max="3887" width="3" style="27" customWidth="1"/>
    <col min="3888" max="3888" width="4" style="27" customWidth="1"/>
    <col min="3889" max="3889" width="3.42578125" style="27" customWidth="1"/>
    <col min="3890" max="3890" width="2.5703125" style="27" customWidth="1"/>
    <col min="3891" max="3913" width="5.7109375" style="27" customWidth="1"/>
    <col min="3914" max="4096" width="8.85546875" style="27"/>
    <col min="4097" max="4141" width="2.7109375" style="27" customWidth="1"/>
    <col min="4142" max="4142" width="5.7109375" style="27" customWidth="1"/>
    <col min="4143" max="4143" width="3" style="27" customWidth="1"/>
    <col min="4144" max="4144" width="4" style="27" customWidth="1"/>
    <col min="4145" max="4145" width="3.42578125" style="27" customWidth="1"/>
    <col min="4146" max="4146" width="2.5703125" style="27" customWidth="1"/>
    <col min="4147" max="4169" width="5.7109375" style="27" customWidth="1"/>
    <col min="4170" max="4352" width="8.85546875" style="27"/>
    <col min="4353" max="4397" width="2.7109375" style="27" customWidth="1"/>
    <col min="4398" max="4398" width="5.7109375" style="27" customWidth="1"/>
    <col min="4399" max="4399" width="3" style="27" customWidth="1"/>
    <col min="4400" max="4400" width="4" style="27" customWidth="1"/>
    <col min="4401" max="4401" width="3.42578125" style="27" customWidth="1"/>
    <col min="4402" max="4402" width="2.5703125" style="27" customWidth="1"/>
    <col min="4403" max="4425" width="5.7109375" style="27" customWidth="1"/>
    <col min="4426" max="4608" width="8.85546875" style="27"/>
    <col min="4609" max="4653" width="2.7109375" style="27" customWidth="1"/>
    <col min="4654" max="4654" width="5.7109375" style="27" customWidth="1"/>
    <col min="4655" max="4655" width="3" style="27" customWidth="1"/>
    <col min="4656" max="4656" width="4" style="27" customWidth="1"/>
    <col min="4657" max="4657" width="3.42578125" style="27" customWidth="1"/>
    <col min="4658" max="4658" width="2.5703125" style="27" customWidth="1"/>
    <col min="4659" max="4681" width="5.7109375" style="27" customWidth="1"/>
    <col min="4682" max="4864" width="8.85546875" style="27"/>
    <col min="4865" max="4909" width="2.7109375" style="27" customWidth="1"/>
    <col min="4910" max="4910" width="5.7109375" style="27" customWidth="1"/>
    <col min="4911" max="4911" width="3" style="27" customWidth="1"/>
    <col min="4912" max="4912" width="4" style="27" customWidth="1"/>
    <col min="4913" max="4913" width="3.42578125" style="27" customWidth="1"/>
    <col min="4914" max="4914" width="2.5703125" style="27" customWidth="1"/>
    <col min="4915" max="4937" width="5.7109375" style="27" customWidth="1"/>
    <col min="4938" max="5120" width="8.85546875" style="27"/>
    <col min="5121" max="5165" width="2.7109375" style="27" customWidth="1"/>
    <col min="5166" max="5166" width="5.7109375" style="27" customWidth="1"/>
    <col min="5167" max="5167" width="3" style="27" customWidth="1"/>
    <col min="5168" max="5168" width="4" style="27" customWidth="1"/>
    <col min="5169" max="5169" width="3.42578125" style="27" customWidth="1"/>
    <col min="5170" max="5170" width="2.5703125" style="27" customWidth="1"/>
    <col min="5171" max="5193" width="5.7109375" style="27" customWidth="1"/>
    <col min="5194" max="5376" width="8.85546875" style="27"/>
    <col min="5377" max="5421" width="2.7109375" style="27" customWidth="1"/>
    <col min="5422" max="5422" width="5.7109375" style="27" customWidth="1"/>
    <col min="5423" max="5423" width="3" style="27" customWidth="1"/>
    <col min="5424" max="5424" width="4" style="27" customWidth="1"/>
    <col min="5425" max="5425" width="3.42578125" style="27" customWidth="1"/>
    <col min="5426" max="5426" width="2.5703125" style="27" customWidth="1"/>
    <col min="5427" max="5449" width="5.7109375" style="27" customWidth="1"/>
    <col min="5450" max="5632" width="8.85546875" style="27"/>
    <col min="5633" max="5677" width="2.7109375" style="27" customWidth="1"/>
    <col min="5678" max="5678" width="5.7109375" style="27" customWidth="1"/>
    <col min="5679" max="5679" width="3" style="27" customWidth="1"/>
    <col min="5680" max="5680" width="4" style="27" customWidth="1"/>
    <col min="5681" max="5681" width="3.42578125" style="27" customWidth="1"/>
    <col min="5682" max="5682" width="2.5703125" style="27" customWidth="1"/>
    <col min="5683" max="5705" width="5.7109375" style="27" customWidth="1"/>
    <col min="5706" max="5888" width="8.85546875" style="27"/>
    <col min="5889" max="5933" width="2.7109375" style="27" customWidth="1"/>
    <col min="5934" max="5934" width="5.7109375" style="27" customWidth="1"/>
    <col min="5935" max="5935" width="3" style="27" customWidth="1"/>
    <col min="5936" max="5936" width="4" style="27" customWidth="1"/>
    <col min="5937" max="5937" width="3.42578125" style="27" customWidth="1"/>
    <col min="5938" max="5938" width="2.5703125" style="27" customWidth="1"/>
    <col min="5939" max="5961" width="5.7109375" style="27" customWidth="1"/>
    <col min="5962" max="6144" width="8.85546875" style="27"/>
    <col min="6145" max="6189" width="2.7109375" style="27" customWidth="1"/>
    <col min="6190" max="6190" width="5.7109375" style="27" customWidth="1"/>
    <col min="6191" max="6191" width="3" style="27" customWidth="1"/>
    <col min="6192" max="6192" width="4" style="27" customWidth="1"/>
    <col min="6193" max="6193" width="3.42578125" style="27" customWidth="1"/>
    <col min="6194" max="6194" width="2.5703125" style="27" customWidth="1"/>
    <col min="6195" max="6217" width="5.7109375" style="27" customWidth="1"/>
    <col min="6218" max="6400" width="8.85546875" style="27"/>
    <col min="6401" max="6445" width="2.7109375" style="27" customWidth="1"/>
    <col min="6446" max="6446" width="5.7109375" style="27" customWidth="1"/>
    <col min="6447" max="6447" width="3" style="27" customWidth="1"/>
    <col min="6448" max="6448" width="4" style="27" customWidth="1"/>
    <col min="6449" max="6449" width="3.42578125" style="27" customWidth="1"/>
    <col min="6450" max="6450" width="2.5703125" style="27" customWidth="1"/>
    <col min="6451" max="6473" width="5.7109375" style="27" customWidth="1"/>
    <col min="6474" max="6656" width="8.85546875" style="27"/>
    <col min="6657" max="6701" width="2.7109375" style="27" customWidth="1"/>
    <col min="6702" max="6702" width="5.7109375" style="27" customWidth="1"/>
    <col min="6703" max="6703" width="3" style="27" customWidth="1"/>
    <col min="6704" max="6704" width="4" style="27" customWidth="1"/>
    <col min="6705" max="6705" width="3.42578125" style="27" customWidth="1"/>
    <col min="6706" max="6706" width="2.5703125" style="27" customWidth="1"/>
    <col min="6707" max="6729" width="5.7109375" style="27" customWidth="1"/>
    <col min="6730" max="6912" width="8.85546875" style="27"/>
    <col min="6913" max="6957" width="2.7109375" style="27" customWidth="1"/>
    <col min="6958" max="6958" width="5.7109375" style="27" customWidth="1"/>
    <col min="6959" max="6959" width="3" style="27" customWidth="1"/>
    <col min="6960" max="6960" width="4" style="27" customWidth="1"/>
    <col min="6961" max="6961" width="3.42578125" style="27" customWidth="1"/>
    <col min="6962" max="6962" width="2.5703125" style="27" customWidth="1"/>
    <col min="6963" max="6985" width="5.7109375" style="27" customWidth="1"/>
    <col min="6986" max="7168" width="8.85546875" style="27"/>
    <col min="7169" max="7213" width="2.7109375" style="27" customWidth="1"/>
    <col min="7214" max="7214" width="5.7109375" style="27" customWidth="1"/>
    <col min="7215" max="7215" width="3" style="27" customWidth="1"/>
    <col min="7216" max="7216" width="4" style="27" customWidth="1"/>
    <col min="7217" max="7217" width="3.42578125" style="27" customWidth="1"/>
    <col min="7218" max="7218" width="2.5703125" style="27" customWidth="1"/>
    <col min="7219" max="7241" width="5.7109375" style="27" customWidth="1"/>
    <col min="7242" max="7424" width="8.85546875" style="27"/>
    <col min="7425" max="7469" width="2.7109375" style="27" customWidth="1"/>
    <col min="7470" max="7470" width="5.7109375" style="27" customWidth="1"/>
    <col min="7471" max="7471" width="3" style="27" customWidth="1"/>
    <col min="7472" max="7472" width="4" style="27" customWidth="1"/>
    <col min="7473" max="7473" width="3.42578125" style="27" customWidth="1"/>
    <col min="7474" max="7474" width="2.5703125" style="27" customWidth="1"/>
    <col min="7475" max="7497" width="5.7109375" style="27" customWidth="1"/>
    <col min="7498" max="7680" width="8.85546875" style="27"/>
    <col min="7681" max="7725" width="2.7109375" style="27" customWidth="1"/>
    <col min="7726" max="7726" width="5.7109375" style="27" customWidth="1"/>
    <col min="7727" max="7727" width="3" style="27" customWidth="1"/>
    <col min="7728" max="7728" width="4" style="27" customWidth="1"/>
    <col min="7729" max="7729" width="3.42578125" style="27" customWidth="1"/>
    <col min="7730" max="7730" width="2.5703125" style="27" customWidth="1"/>
    <col min="7731" max="7753" width="5.7109375" style="27" customWidth="1"/>
    <col min="7754" max="7936" width="8.85546875" style="27"/>
    <col min="7937" max="7981" width="2.7109375" style="27" customWidth="1"/>
    <col min="7982" max="7982" width="5.7109375" style="27" customWidth="1"/>
    <col min="7983" max="7983" width="3" style="27" customWidth="1"/>
    <col min="7984" max="7984" width="4" style="27" customWidth="1"/>
    <col min="7985" max="7985" width="3.42578125" style="27" customWidth="1"/>
    <col min="7986" max="7986" width="2.5703125" style="27" customWidth="1"/>
    <col min="7987" max="8009" width="5.7109375" style="27" customWidth="1"/>
    <col min="8010" max="8192" width="8.85546875" style="27"/>
    <col min="8193" max="8237" width="2.7109375" style="27" customWidth="1"/>
    <col min="8238" max="8238" width="5.7109375" style="27" customWidth="1"/>
    <col min="8239" max="8239" width="3" style="27" customWidth="1"/>
    <col min="8240" max="8240" width="4" style="27" customWidth="1"/>
    <col min="8241" max="8241" width="3.42578125" style="27" customWidth="1"/>
    <col min="8242" max="8242" width="2.5703125" style="27" customWidth="1"/>
    <col min="8243" max="8265" width="5.7109375" style="27" customWidth="1"/>
    <col min="8266" max="8448" width="8.85546875" style="27"/>
    <col min="8449" max="8493" width="2.7109375" style="27" customWidth="1"/>
    <col min="8494" max="8494" width="5.7109375" style="27" customWidth="1"/>
    <col min="8495" max="8495" width="3" style="27" customWidth="1"/>
    <col min="8496" max="8496" width="4" style="27" customWidth="1"/>
    <col min="8497" max="8497" width="3.42578125" style="27" customWidth="1"/>
    <col min="8498" max="8498" width="2.5703125" style="27" customWidth="1"/>
    <col min="8499" max="8521" width="5.7109375" style="27" customWidth="1"/>
    <col min="8522" max="8704" width="8.85546875" style="27"/>
    <col min="8705" max="8749" width="2.7109375" style="27" customWidth="1"/>
    <col min="8750" max="8750" width="5.7109375" style="27" customWidth="1"/>
    <col min="8751" max="8751" width="3" style="27" customWidth="1"/>
    <col min="8752" max="8752" width="4" style="27" customWidth="1"/>
    <col min="8753" max="8753" width="3.42578125" style="27" customWidth="1"/>
    <col min="8754" max="8754" width="2.5703125" style="27" customWidth="1"/>
    <col min="8755" max="8777" width="5.7109375" style="27" customWidth="1"/>
    <col min="8778" max="8960" width="8.85546875" style="27"/>
    <col min="8961" max="9005" width="2.7109375" style="27" customWidth="1"/>
    <col min="9006" max="9006" width="5.7109375" style="27" customWidth="1"/>
    <col min="9007" max="9007" width="3" style="27" customWidth="1"/>
    <col min="9008" max="9008" width="4" style="27" customWidth="1"/>
    <col min="9009" max="9009" width="3.42578125" style="27" customWidth="1"/>
    <col min="9010" max="9010" width="2.5703125" style="27" customWidth="1"/>
    <col min="9011" max="9033" width="5.7109375" style="27" customWidth="1"/>
    <col min="9034" max="9216" width="8.85546875" style="27"/>
    <col min="9217" max="9261" width="2.7109375" style="27" customWidth="1"/>
    <col min="9262" max="9262" width="5.7109375" style="27" customWidth="1"/>
    <col min="9263" max="9263" width="3" style="27" customWidth="1"/>
    <col min="9264" max="9264" width="4" style="27" customWidth="1"/>
    <col min="9265" max="9265" width="3.42578125" style="27" customWidth="1"/>
    <col min="9266" max="9266" width="2.5703125" style="27" customWidth="1"/>
    <col min="9267" max="9289" width="5.7109375" style="27" customWidth="1"/>
    <col min="9290" max="9472" width="8.85546875" style="27"/>
    <col min="9473" max="9517" width="2.7109375" style="27" customWidth="1"/>
    <col min="9518" max="9518" width="5.7109375" style="27" customWidth="1"/>
    <col min="9519" max="9519" width="3" style="27" customWidth="1"/>
    <col min="9520" max="9520" width="4" style="27" customWidth="1"/>
    <col min="9521" max="9521" width="3.42578125" style="27" customWidth="1"/>
    <col min="9522" max="9522" width="2.5703125" style="27" customWidth="1"/>
    <col min="9523" max="9545" width="5.7109375" style="27" customWidth="1"/>
    <col min="9546" max="9728" width="8.85546875" style="27"/>
    <col min="9729" max="9773" width="2.7109375" style="27" customWidth="1"/>
    <col min="9774" max="9774" width="5.7109375" style="27" customWidth="1"/>
    <col min="9775" max="9775" width="3" style="27" customWidth="1"/>
    <col min="9776" max="9776" width="4" style="27" customWidth="1"/>
    <col min="9777" max="9777" width="3.42578125" style="27" customWidth="1"/>
    <col min="9778" max="9778" width="2.5703125" style="27" customWidth="1"/>
    <col min="9779" max="9801" width="5.7109375" style="27" customWidth="1"/>
    <col min="9802" max="9984" width="8.85546875" style="27"/>
    <col min="9985" max="10029" width="2.7109375" style="27" customWidth="1"/>
    <col min="10030" max="10030" width="5.7109375" style="27" customWidth="1"/>
    <col min="10031" max="10031" width="3" style="27" customWidth="1"/>
    <col min="10032" max="10032" width="4" style="27" customWidth="1"/>
    <col min="10033" max="10033" width="3.42578125" style="27" customWidth="1"/>
    <col min="10034" max="10034" width="2.5703125" style="27" customWidth="1"/>
    <col min="10035" max="10057" width="5.7109375" style="27" customWidth="1"/>
    <col min="10058" max="10240" width="8.85546875" style="27"/>
    <col min="10241" max="10285" width="2.7109375" style="27" customWidth="1"/>
    <col min="10286" max="10286" width="5.7109375" style="27" customWidth="1"/>
    <col min="10287" max="10287" width="3" style="27" customWidth="1"/>
    <col min="10288" max="10288" width="4" style="27" customWidth="1"/>
    <col min="10289" max="10289" width="3.42578125" style="27" customWidth="1"/>
    <col min="10290" max="10290" width="2.5703125" style="27" customWidth="1"/>
    <col min="10291" max="10313" width="5.7109375" style="27" customWidth="1"/>
    <col min="10314" max="10496" width="8.85546875" style="27"/>
    <col min="10497" max="10541" width="2.7109375" style="27" customWidth="1"/>
    <col min="10542" max="10542" width="5.7109375" style="27" customWidth="1"/>
    <col min="10543" max="10543" width="3" style="27" customWidth="1"/>
    <col min="10544" max="10544" width="4" style="27" customWidth="1"/>
    <col min="10545" max="10545" width="3.42578125" style="27" customWidth="1"/>
    <col min="10546" max="10546" width="2.5703125" style="27" customWidth="1"/>
    <col min="10547" max="10569" width="5.7109375" style="27" customWidth="1"/>
    <col min="10570" max="10752" width="8.85546875" style="27"/>
    <col min="10753" max="10797" width="2.7109375" style="27" customWidth="1"/>
    <col min="10798" max="10798" width="5.7109375" style="27" customWidth="1"/>
    <col min="10799" max="10799" width="3" style="27" customWidth="1"/>
    <col min="10800" max="10800" width="4" style="27" customWidth="1"/>
    <col min="10801" max="10801" width="3.42578125" style="27" customWidth="1"/>
    <col min="10802" max="10802" width="2.5703125" style="27" customWidth="1"/>
    <col min="10803" max="10825" width="5.7109375" style="27" customWidth="1"/>
    <col min="10826" max="11008" width="8.85546875" style="27"/>
    <col min="11009" max="11053" width="2.7109375" style="27" customWidth="1"/>
    <col min="11054" max="11054" width="5.7109375" style="27" customWidth="1"/>
    <col min="11055" max="11055" width="3" style="27" customWidth="1"/>
    <col min="11056" max="11056" width="4" style="27" customWidth="1"/>
    <col min="11057" max="11057" width="3.42578125" style="27" customWidth="1"/>
    <col min="11058" max="11058" width="2.5703125" style="27" customWidth="1"/>
    <col min="11059" max="11081" width="5.7109375" style="27" customWidth="1"/>
    <col min="11082" max="11264" width="8.85546875" style="27"/>
    <col min="11265" max="11309" width="2.7109375" style="27" customWidth="1"/>
    <col min="11310" max="11310" width="5.7109375" style="27" customWidth="1"/>
    <col min="11311" max="11311" width="3" style="27" customWidth="1"/>
    <col min="11312" max="11312" width="4" style="27" customWidth="1"/>
    <col min="11313" max="11313" width="3.42578125" style="27" customWidth="1"/>
    <col min="11314" max="11314" width="2.5703125" style="27" customWidth="1"/>
    <col min="11315" max="11337" width="5.7109375" style="27" customWidth="1"/>
    <col min="11338" max="11520" width="8.85546875" style="27"/>
    <col min="11521" max="11565" width="2.7109375" style="27" customWidth="1"/>
    <col min="11566" max="11566" width="5.7109375" style="27" customWidth="1"/>
    <col min="11567" max="11567" width="3" style="27" customWidth="1"/>
    <col min="11568" max="11568" width="4" style="27" customWidth="1"/>
    <col min="11569" max="11569" width="3.42578125" style="27" customWidth="1"/>
    <col min="11570" max="11570" width="2.5703125" style="27" customWidth="1"/>
    <col min="11571" max="11593" width="5.7109375" style="27" customWidth="1"/>
    <col min="11594" max="11776" width="8.85546875" style="27"/>
    <col min="11777" max="11821" width="2.7109375" style="27" customWidth="1"/>
    <col min="11822" max="11822" width="5.7109375" style="27" customWidth="1"/>
    <col min="11823" max="11823" width="3" style="27" customWidth="1"/>
    <col min="11824" max="11824" width="4" style="27" customWidth="1"/>
    <col min="11825" max="11825" width="3.42578125" style="27" customWidth="1"/>
    <col min="11826" max="11826" width="2.5703125" style="27" customWidth="1"/>
    <col min="11827" max="11849" width="5.7109375" style="27" customWidth="1"/>
    <col min="11850" max="12032" width="8.85546875" style="27"/>
    <col min="12033" max="12077" width="2.7109375" style="27" customWidth="1"/>
    <col min="12078" max="12078" width="5.7109375" style="27" customWidth="1"/>
    <col min="12079" max="12079" width="3" style="27" customWidth="1"/>
    <col min="12080" max="12080" width="4" style="27" customWidth="1"/>
    <col min="12081" max="12081" width="3.42578125" style="27" customWidth="1"/>
    <col min="12082" max="12082" width="2.5703125" style="27" customWidth="1"/>
    <col min="12083" max="12105" width="5.7109375" style="27" customWidth="1"/>
    <col min="12106" max="12288" width="8.85546875" style="27"/>
    <col min="12289" max="12333" width="2.7109375" style="27" customWidth="1"/>
    <col min="12334" max="12334" width="5.7109375" style="27" customWidth="1"/>
    <col min="12335" max="12335" width="3" style="27" customWidth="1"/>
    <col min="12336" max="12336" width="4" style="27" customWidth="1"/>
    <col min="12337" max="12337" width="3.42578125" style="27" customWidth="1"/>
    <col min="12338" max="12338" width="2.5703125" style="27" customWidth="1"/>
    <col min="12339" max="12361" width="5.7109375" style="27" customWidth="1"/>
    <col min="12362" max="12544" width="8.85546875" style="27"/>
    <col min="12545" max="12589" width="2.7109375" style="27" customWidth="1"/>
    <col min="12590" max="12590" width="5.7109375" style="27" customWidth="1"/>
    <col min="12591" max="12591" width="3" style="27" customWidth="1"/>
    <col min="12592" max="12592" width="4" style="27" customWidth="1"/>
    <col min="12593" max="12593" width="3.42578125" style="27" customWidth="1"/>
    <col min="12594" max="12594" width="2.5703125" style="27" customWidth="1"/>
    <col min="12595" max="12617" width="5.7109375" style="27" customWidth="1"/>
    <col min="12618" max="12800" width="8.85546875" style="27"/>
    <col min="12801" max="12845" width="2.7109375" style="27" customWidth="1"/>
    <col min="12846" max="12846" width="5.7109375" style="27" customWidth="1"/>
    <col min="12847" max="12847" width="3" style="27" customWidth="1"/>
    <col min="12848" max="12848" width="4" style="27" customWidth="1"/>
    <col min="12849" max="12849" width="3.42578125" style="27" customWidth="1"/>
    <col min="12850" max="12850" width="2.5703125" style="27" customWidth="1"/>
    <col min="12851" max="12873" width="5.7109375" style="27" customWidth="1"/>
    <col min="12874" max="13056" width="8.85546875" style="27"/>
    <col min="13057" max="13101" width="2.7109375" style="27" customWidth="1"/>
    <col min="13102" max="13102" width="5.7109375" style="27" customWidth="1"/>
    <col min="13103" max="13103" width="3" style="27" customWidth="1"/>
    <col min="13104" max="13104" width="4" style="27" customWidth="1"/>
    <col min="13105" max="13105" width="3.42578125" style="27" customWidth="1"/>
    <col min="13106" max="13106" width="2.5703125" style="27" customWidth="1"/>
    <col min="13107" max="13129" width="5.7109375" style="27" customWidth="1"/>
    <col min="13130" max="13312" width="8.85546875" style="27"/>
    <col min="13313" max="13357" width="2.7109375" style="27" customWidth="1"/>
    <col min="13358" max="13358" width="5.7109375" style="27" customWidth="1"/>
    <col min="13359" max="13359" width="3" style="27" customWidth="1"/>
    <col min="13360" max="13360" width="4" style="27" customWidth="1"/>
    <col min="13361" max="13361" width="3.42578125" style="27" customWidth="1"/>
    <col min="13362" max="13362" width="2.5703125" style="27" customWidth="1"/>
    <col min="13363" max="13385" width="5.7109375" style="27" customWidth="1"/>
    <col min="13386" max="13568" width="8.85546875" style="27"/>
    <col min="13569" max="13613" width="2.7109375" style="27" customWidth="1"/>
    <col min="13614" max="13614" width="5.7109375" style="27" customWidth="1"/>
    <col min="13615" max="13615" width="3" style="27" customWidth="1"/>
    <col min="13616" max="13616" width="4" style="27" customWidth="1"/>
    <col min="13617" max="13617" width="3.42578125" style="27" customWidth="1"/>
    <col min="13618" max="13618" width="2.5703125" style="27" customWidth="1"/>
    <col min="13619" max="13641" width="5.7109375" style="27" customWidth="1"/>
    <col min="13642" max="13824" width="8.85546875" style="27"/>
    <col min="13825" max="13869" width="2.7109375" style="27" customWidth="1"/>
    <col min="13870" max="13870" width="5.7109375" style="27" customWidth="1"/>
    <col min="13871" max="13871" width="3" style="27" customWidth="1"/>
    <col min="13872" max="13872" width="4" style="27" customWidth="1"/>
    <col min="13873" max="13873" width="3.42578125" style="27" customWidth="1"/>
    <col min="13874" max="13874" width="2.5703125" style="27" customWidth="1"/>
    <col min="13875" max="13897" width="5.7109375" style="27" customWidth="1"/>
    <col min="13898" max="14080" width="8.85546875" style="27"/>
    <col min="14081" max="14125" width="2.7109375" style="27" customWidth="1"/>
    <col min="14126" max="14126" width="5.7109375" style="27" customWidth="1"/>
    <col min="14127" max="14127" width="3" style="27" customWidth="1"/>
    <col min="14128" max="14128" width="4" style="27" customWidth="1"/>
    <col min="14129" max="14129" width="3.42578125" style="27" customWidth="1"/>
    <col min="14130" max="14130" width="2.5703125" style="27" customWidth="1"/>
    <col min="14131" max="14153" width="5.7109375" style="27" customWidth="1"/>
    <col min="14154" max="14336" width="8.85546875" style="27"/>
    <col min="14337" max="14381" width="2.7109375" style="27" customWidth="1"/>
    <col min="14382" max="14382" width="5.7109375" style="27" customWidth="1"/>
    <col min="14383" max="14383" width="3" style="27" customWidth="1"/>
    <col min="14384" max="14384" width="4" style="27" customWidth="1"/>
    <col min="14385" max="14385" width="3.42578125" style="27" customWidth="1"/>
    <col min="14386" max="14386" width="2.5703125" style="27" customWidth="1"/>
    <col min="14387" max="14409" width="5.7109375" style="27" customWidth="1"/>
    <col min="14410" max="14592" width="8.85546875" style="27"/>
    <col min="14593" max="14637" width="2.7109375" style="27" customWidth="1"/>
    <col min="14638" max="14638" width="5.7109375" style="27" customWidth="1"/>
    <col min="14639" max="14639" width="3" style="27" customWidth="1"/>
    <col min="14640" max="14640" width="4" style="27" customWidth="1"/>
    <col min="14641" max="14641" width="3.42578125" style="27" customWidth="1"/>
    <col min="14642" max="14642" width="2.5703125" style="27" customWidth="1"/>
    <col min="14643" max="14665" width="5.7109375" style="27" customWidth="1"/>
    <col min="14666" max="14848" width="8.85546875" style="27"/>
    <col min="14849" max="14893" width="2.7109375" style="27" customWidth="1"/>
    <col min="14894" max="14894" width="5.7109375" style="27" customWidth="1"/>
    <col min="14895" max="14895" width="3" style="27" customWidth="1"/>
    <col min="14896" max="14896" width="4" style="27" customWidth="1"/>
    <col min="14897" max="14897" width="3.42578125" style="27" customWidth="1"/>
    <col min="14898" max="14898" width="2.5703125" style="27" customWidth="1"/>
    <col min="14899" max="14921" width="5.7109375" style="27" customWidth="1"/>
    <col min="14922" max="15104" width="8.85546875" style="27"/>
    <col min="15105" max="15149" width="2.7109375" style="27" customWidth="1"/>
    <col min="15150" max="15150" width="5.7109375" style="27" customWidth="1"/>
    <col min="15151" max="15151" width="3" style="27" customWidth="1"/>
    <col min="15152" max="15152" width="4" style="27" customWidth="1"/>
    <col min="15153" max="15153" width="3.42578125" style="27" customWidth="1"/>
    <col min="15154" max="15154" width="2.5703125" style="27" customWidth="1"/>
    <col min="15155" max="15177" width="5.7109375" style="27" customWidth="1"/>
    <col min="15178" max="15360" width="8.85546875" style="27"/>
    <col min="15361" max="15405" width="2.7109375" style="27" customWidth="1"/>
    <col min="15406" max="15406" width="5.7109375" style="27" customWidth="1"/>
    <col min="15407" max="15407" width="3" style="27" customWidth="1"/>
    <col min="15408" max="15408" width="4" style="27" customWidth="1"/>
    <col min="15409" max="15409" width="3.42578125" style="27" customWidth="1"/>
    <col min="15410" max="15410" width="2.5703125" style="27" customWidth="1"/>
    <col min="15411" max="15433" width="5.7109375" style="27" customWidth="1"/>
    <col min="15434" max="15616" width="8.85546875" style="27"/>
    <col min="15617" max="15661" width="2.7109375" style="27" customWidth="1"/>
    <col min="15662" max="15662" width="5.7109375" style="27" customWidth="1"/>
    <col min="15663" max="15663" width="3" style="27" customWidth="1"/>
    <col min="15664" max="15664" width="4" style="27" customWidth="1"/>
    <col min="15665" max="15665" width="3.42578125" style="27" customWidth="1"/>
    <col min="15666" max="15666" width="2.5703125" style="27" customWidth="1"/>
    <col min="15667" max="15689" width="5.7109375" style="27" customWidth="1"/>
    <col min="15690" max="15872" width="8.85546875" style="27"/>
    <col min="15873" max="15917" width="2.7109375" style="27" customWidth="1"/>
    <col min="15918" max="15918" width="5.7109375" style="27" customWidth="1"/>
    <col min="15919" max="15919" width="3" style="27" customWidth="1"/>
    <col min="15920" max="15920" width="4" style="27" customWidth="1"/>
    <col min="15921" max="15921" width="3.42578125" style="27" customWidth="1"/>
    <col min="15922" max="15922" width="2.5703125" style="27" customWidth="1"/>
    <col min="15923" max="15945" width="5.7109375" style="27" customWidth="1"/>
    <col min="15946" max="16128" width="8.85546875" style="27"/>
    <col min="16129" max="16173" width="2.7109375" style="27" customWidth="1"/>
    <col min="16174" max="16174" width="5.7109375" style="27" customWidth="1"/>
    <col min="16175" max="16175" width="3" style="27" customWidth="1"/>
    <col min="16176" max="16176" width="4" style="27" customWidth="1"/>
    <col min="16177" max="16177" width="3.42578125" style="27" customWidth="1"/>
    <col min="16178" max="16178" width="2.5703125" style="27" customWidth="1"/>
    <col min="16179" max="16201" width="5.7109375" style="27" customWidth="1"/>
    <col min="16202" max="16384" width="8.85546875" style="27"/>
  </cols>
  <sheetData>
    <row r="1" spans="1:66" ht="23.25" customHeight="1">
      <c r="B1" s="28"/>
      <c r="C1" s="29"/>
      <c r="D1" s="29"/>
      <c r="E1" s="29"/>
      <c r="F1" s="29"/>
      <c r="G1" s="29"/>
      <c r="H1" s="29"/>
      <c r="I1" s="29"/>
      <c r="J1" s="29"/>
      <c r="K1" s="29"/>
      <c r="L1" s="29"/>
      <c r="M1" s="29"/>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30"/>
      <c r="AU1" s="30"/>
      <c r="AV1" s="30"/>
      <c r="AW1" s="30"/>
    </row>
    <row r="2" spans="1:66" ht="30.95">
      <c r="B2" s="29"/>
      <c r="C2" s="29"/>
      <c r="D2" s="29"/>
      <c r="E2" s="29"/>
      <c r="F2" s="29"/>
      <c r="G2" s="29"/>
      <c r="H2" s="29"/>
      <c r="I2" s="29"/>
      <c r="J2" s="29"/>
      <c r="K2" s="29"/>
      <c r="L2" s="29"/>
      <c r="M2" s="29"/>
      <c r="N2" s="29"/>
      <c r="O2" s="29"/>
      <c r="P2" s="29"/>
      <c r="Q2" s="264" t="s">
        <v>0</v>
      </c>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31"/>
      <c r="AT2" s="32"/>
      <c r="AU2" s="32"/>
      <c r="AV2" s="32"/>
      <c r="AW2" s="32"/>
      <c r="AX2" s="31"/>
      <c r="BB2" s="33"/>
      <c r="BC2" s="33"/>
      <c r="BD2" s="33"/>
      <c r="BE2" s="33"/>
      <c r="BF2" s="33"/>
      <c r="BG2" s="33"/>
      <c r="BH2" s="33"/>
      <c r="BI2" s="33"/>
      <c r="BJ2" s="33"/>
      <c r="BK2" s="33"/>
      <c r="BL2" s="33"/>
      <c r="BM2" s="33"/>
      <c r="BN2" s="33"/>
    </row>
    <row r="3" spans="1:66" ht="9" customHeight="1">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BB3" s="33"/>
      <c r="BC3" s="33"/>
      <c r="BD3" s="33"/>
      <c r="BE3" s="33"/>
      <c r="BF3" s="33"/>
      <c r="BG3" s="33"/>
      <c r="BH3" s="33"/>
      <c r="BI3" s="33"/>
      <c r="BJ3" s="33"/>
      <c r="BK3" s="33"/>
      <c r="BL3" s="33"/>
      <c r="BM3" s="33"/>
      <c r="BN3" s="33"/>
    </row>
    <row r="4" spans="1:66" ht="15.6">
      <c r="B4" s="34"/>
      <c r="C4" s="34"/>
      <c r="D4" s="29"/>
      <c r="E4" s="35"/>
      <c r="F4" s="35"/>
      <c r="G4" s="29"/>
      <c r="H4" s="29"/>
      <c r="I4" s="29"/>
      <c r="J4" s="29"/>
      <c r="K4" s="29"/>
      <c r="L4" s="29"/>
      <c r="M4" s="29"/>
      <c r="N4" s="29"/>
      <c r="O4" s="29"/>
      <c r="P4" s="29"/>
      <c r="Q4" s="29"/>
      <c r="R4" s="29"/>
      <c r="S4" s="29"/>
      <c r="T4" s="29"/>
      <c r="U4" s="29"/>
      <c r="V4" s="29"/>
      <c r="W4" s="29"/>
      <c r="X4" s="29"/>
      <c r="Y4" s="29"/>
      <c r="Z4" s="29"/>
      <c r="AK4" s="29"/>
      <c r="AL4" s="29"/>
      <c r="AM4" s="29"/>
      <c r="AN4" s="29"/>
      <c r="AO4" s="29"/>
      <c r="AP4" s="29"/>
      <c r="AQ4" s="29"/>
      <c r="AR4" s="29"/>
      <c r="AS4" s="36"/>
      <c r="AT4" s="36"/>
      <c r="AU4" s="36"/>
      <c r="AV4" s="36"/>
      <c r="AW4" s="36"/>
      <c r="BB4" s="33"/>
      <c r="BC4" s="33"/>
      <c r="BD4" s="33"/>
      <c r="BE4" s="33"/>
      <c r="BF4" s="33"/>
      <c r="BG4" s="33"/>
      <c r="BH4" s="33"/>
      <c r="BI4" s="33"/>
      <c r="BJ4" s="33"/>
      <c r="BK4" s="33"/>
      <c r="BL4" s="33"/>
      <c r="BM4" s="33"/>
      <c r="BN4" s="33"/>
    </row>
    <row r="5" spans="1:66" ht="15.75" customHeight="1">
      <c r="B5" s="29"/>
      <c r="C5" s="29"/>
      <c r="D5" s="29"/>
      <c r="E5" s="35"/>
      <c r="F5" s="35"/>
      <c r="G5" s="35"/>
      <c r="H5" s="37"/>
      <c r="I5" s="35"/>
      <c r="J5" s="29"/>
      <c r="K5" s="29"/>
      <c r="L5" s="29"/>
      <c r="M5" s="29"/>
      <c r="N5" s="29"/>
      <c r="O5" s="29"/>
      <c r="P5" s="29"/>
      <c r="Q5" s="29"/>
      <c r="R5" s="29"/>
      <c r="S5" s="29"/>
      <c r="T5" s="29"/>
      <c r="U5" s="29"/>
      <c r="V5" s="29"/>
      <c r="W5" s="29"/>
      <c r="X5" s="29"/>
      <c r="Y5" s="29"/>
      <c r="Z5" s="29"/>
      <c r="AA5" s="265"/>
      <c r="AB5" s="265"/>
      <c r="AC5" s="265"/>
      <c r="AD5" s="265"/>
      <c r="AE5" s="265"/>
      <c r="AF5" s="265"/>
      <c r="AG5" s="265"/>
      <c r="AH5" s="265"/>
      <c r="AI5" s="265"/>
      <c r="AJ5" s="265"/>
      <c r="AK5" s="29"/>
      <c r="AL5" s="29"/>
      <c r="AM5" s="29"/>
      <c r="AN5" s="29"/>
      <c r="AO5" s="29"/>
      <c r="AP5" s="29"/>
      <c r="AQ5" s="29"/>
      <c r="AR5" s="29"/>
      <c r="AS5" s="29"/>
      <c r="AT5" s="29"/>
      <c r="AU5" s="29"/>
      <c r="AV5" s="29"/>
      <c r="AW5" s="29"/>
      <c r="BB5" s="33"/>
      <c r="BC5" s="33"/>
      <c r="BD5" s="33"/>
      <c r="BE5" s="33"/>
      <c r="BF5" s="33"/>
      <c r="BG5" s="33"/>
      <c r="BH5" s="33"/>
      <c r="BI5" s="33"/>
      <c r="BJ5" s="33"/>
      <c r="BK5" s="33"/>
      <c r="BL5" s="33"/>
      <c r="BM5" s="33"/>
      <c r="BN5" s="33"/>
    </row>
    <row r="6" spans="1:66" ht="18.75" hidden="1" customHeight="1">
      <c r="A6" s="266" t="s">
        <v>1</v>
      </c>
      <c r="B6" s="267"/>
      <c r="C6" s="267"/>
      <c r="D6" s="267"/>
      <c r="E6" s="267"/>
      <c r="F6" s="267"/>
      <c r="G6" s="267"/>
      <c r="H6" s="268" t="s">
        <v>2</v>
      </c>
      <c r="I6" s="269"/>
      <c r="J6" s="269"/>
      <c r="K6" s="269"/>
      <c r="L6" s="269"/>
      <c r="M6" s="269"/>
      <c r="N6" s="269"/>
      <c r="O6" s="269"/>
      <c r="P6" s="270" t="s">
        <v>3</v>
      </c>
      <c r="Q6" s="270"/>
      <c r="R6" s="270"/>
      <c r="S6" s="270"/>
      <c r="T6" s="270"/>
      <c r="U6" s="270"/>
      <c r="V6" s="270"/>
      <c r="W6" s="270"/>
      <c r="X6" s="270"/>
      <c r="Y6" s="270"/>
      <c r="Z6" s="270"/>
      <c r="AA6" s="270"/>
      <c r="AB6" s="270"/>
      <c r="AC6" s="270"/>
      <c r="AD6" s="270"/>
      <c r="AE6" s="270" t="s">
        <v>4</v>
      </c>
      <c r="AF6" s="270"/>
      <c r="AG6" s="270"/>
      <c r="AH6" s="270"/>
      <c r="AI6" s="270"/>
      <c r="AJ6" s="270"/>
      <c r="AK6" s="270"/>
      <c r="AL6" s="270"/>
      <c r="AM6" s="270"/>
      <c r="AN6" s="270"/>
      <c r="AO6" s="270"/>
      <c r="AP6" s="270"/>
      <c r="AQ6" s="270"/>
      <c r="AR6" s="270"/>
      <c r="AS6" s="270"/>
      <c r="AT6" s="38"/>
      <c r="AU6" s="38"/>
      <c r="AV6" s="38"/>
      <c r="AW6" s="38"/>
      <c r="AX6" s="39"/>
    </row>
    <row r="7" spans="1:66" ht="18.75" hidden="1" customHeight="1">
      <c r="A7" s="255" t="s">
        <v>5</v>
      </c>
      <c r="B7" s="256"/>
      <c r="C7" s="256"/>
      <c r="D7" s="256"/>
      <c r="E7" s="256"/>
      <c r="F7" s="256"/>
      <c r="G7" s="256"/>
      <c r="H7" s="257" t="s">
        <v>6</v>
      </c>
      <c r="I7" s="258"/>
      <c r="J7" s="258"/>
      <c r="K7" s="258"/>
      <c r="L7" s="258"/>
      <c r="M7" s="258"/>
      <c r="N7" s="258"/>
      <c r="O7" s="258"/>
      <c r="P7" s="259"/>
      <c r="Q7" s="259"/>
      <c r="R7" s="259"/>
      <c r="S7" s="259"/>
      <c r="T7" s="259"/>
      <c r="U7" s="259"/>
      <c r="V7" s="259"/>
      <c r="W7" s="259"/>
      <c r="X7" s="259"/>
      <c r="Y7" s="259"/>
      <c r="Z7" s="259"/>
      <c r="AA7" s="259"/>
      <c r="AB7" s="259"/>
      <c r="AC7" s="259"/>
      <c r="AD7" s="259"/>
      <c r="AE7" s="260" t="s">
        <v>7</v>
      </c>
      <c r="AF7" s="260"/>
      <c r="AG7" s="260"/>
      <c r="AH7" s="260"/>
      <c r="AI7" s="260"/>
      <c r="AJ7" s="260"/>
      <c r="AK7" s="260"/>
      <c r="AL7" s="260"/>
      <c r="AM7" s="260"/>
      <c r="AN7" s="260"/>
      <c r="AO7" s="260"/>
      <c r="AP7" s="260"/>
      <c r="AQ7" s="260"/>
      <c r="AR7" s="260"/>
      <c r="AS7" s="260"/>
      <c r="AT7" s="40"/>
      <c r="AU7" s="40"/>
      <c r="AV7" s="40"/>
      <c r="AW7" s="40"/>
    </row>
    <row r="8" spans="1:66" ht="18.75" hidden="1" customHeight="1">
      <c r="A8" s="255" t="s">
        <v>8</v>
      </c>
      <c r="B8" s="256"/>
      <c r="C8" s="256"/>
      <c r="D8" s="256"/>
      <c r="E8" s="256"/>
      <c r="F8" s="256"/>
      <c r="G8" s="256"/>
      <c r="H8" s="261">
        <v>43313</v>
      </c>
      <c r="I8" s="262"/>
      <c r="J8" s="262"/>
      <c r="K8" s="262"/>
      <c r="L8" s="262"/>
      <c r="M8" s="262"/>
      <c r="N8" s="262"/>
      <c r="O8" s="262"/>
      <c r="P8" s="259"/>
      <c r="Q8" s="259"/>
      <c r="R8" s="259"/>
      <c r="S8" s="259"/>
      <c r="T8" s="259"/>
      <c r="U8" s="259"/>
      <c r="V8" s="259"/>
      <c r="W8" s="259"/>
      <c r="X8" s="259"/>
      <c r="Y8" s="259"/>
      <c r="Z8" s="259"/>
      <c r="AA8" s="259"/>
      <c r="AB8" s="259"/>
      <c r="AC8" s="259"/>
      <c r="AD8" s="259"/>
      <c r="AE8" s="260" t="s">
        <v>9</v>
      </c>
      <c r="AF8" s="260"/>
      <c r="AG8" s="260"/>
      <c r="AH8" s="260"/>
      <c r="AI8" s="260"/>
      <c r="AJ8" s="260"/>
      <c r="AK8" s="260"/>
      <c r="AL8" s="260"/>
      <c r="AM8" s="260"/>
      <c r="AN8" s="260"/>
      <c r="AO8" s="260"/>
      <c r="AP8" s="260"/>
      <c r="AQ8" s="260"/>
      <c r="AR8" s="260"/>
      <c r="AS8" s="260"/>
      <c r="AT8" s="40"/>
      <c r="AU8" s="40"/>
      <c r="AV8" s="40"/>
      <c r="AW8" s="40"/>
    </row>
    <row r="9" spans="1:66" ht="18.75" hidden="1" customHeight="1" thickBot="1">
      <c r="A9" s="271" t="s">
        <v>10</v>
      </c>
      <c r="B9" s="272"/>
      <c r="C9" s="272"/>
      <c r="D9" s="272"/>
      <c r="E9" s="272"/>
      <c r="F9" s="272"/>
      <c r="G9" s="272"/>
      <c r="H9" s="273">
        <v>44075</v>
      </c>
      <c r="I9" s="274"/>
      <c r="J9" s="274"/>
      <c r="K9" s="274"/>
      <c r="L9" s="274"/>
      <c r="M9" s="274"/>
      <c r="N9" s="274"/>
      <c r="O9" s="274"/>
      <c r="P9" s="259"/>
      <c r="Q9" s="259"/>
      <c r="R9" s="259"/>
      <c r="S9" s="259"/>
      <c r="T9" s="259"/>
      <c r="U9" s="259"/>
      <c r="V9" s="259"/>
      <c r="W9" s="259"/>
      <c r="X9" s="259"/>
      <c r="Y9" s="259"/>
      <c r="Z9" s="259"/>
      <c r="AA9" s="259"/>
      <c r="AB9" s="259"/>
      <c r="AC9" s="259"/>
      <c r="AD9" s="259"/>
      <c r="AE9" s="260" t="s">
        <v>11</v>
      </c>
      <c r="AF9" s="260"/>
      <c r="AG9" s="260"/>
      <c r="AH9" s="260"/>
      <c r="AI9" s="260"/>
      <c r="AJ9" s="260"/>
      <c r="AK9" s="260"/>
      <c r="AL9" s="260"/>
      <c r="AM9" s="260"/>
      <c r="AN9" s="260"/>
      <c r="AO9" s="260"/>
      <c r="AP9" s="260"/>
      <c r="AQ9" s="260"/>
      <c r="AR9" s="260"/>
      <c r="AS9" s="260"/>
      <c r="AT9" s="41"/>
      <c r="AU9" s="41"/>
      <c r="AV9" s="41"/>
      <c r="AW9" s="41"/>
    </row>
    <row r="10" spans="1:66" ht="18.75" hidden="1" customHeight="1">
      <c r="A10" s="266" t="s">
        <v>12</v>
      </c>
      <c r="B10" s="267"/>
      <c r="C10" s="267"/>
      <c r="D10" s="267"/>
      <c r="E10" s="267"/>
      <c r="F10" s="267"/>
      <c r="G10" s="275"/>
      <c r="H10" s="276">
        <v>43332</v>
      </c>
      <c r="I10" s="277"/>
      <c r="J10" s="277"/>
      <c r="K10" s="277"/>
      <c r="L10" s="277"/>
      <c r="M10" s="277"/>
      <c r="N10" s="277"/>
      <c r="O10" s="277"/>
      <c r="P10" s="259"/>
      <c r="Q10" s="259"/>
      <c r="R10" s="259"/>
      <c r="S10" s="259"/>
      <c r="T10" s="259"/>
      <c r="U10" s="259"/>
      <c r="V10" s="259"/>
      <c r="W10" s="259"/>
      <c r="X10" s="259"/>
      <c r="Y10" s="259"/>
      <c r="Z10" s="259"/>
      <c r="AA10" s="259"/>
      <c r="AB10" s="259"/>
      <c r="AC10" s="259"/>
      <c r="AD10" s="259"/>
      <c r="AE10" s="260" t="s">
        <v>13</v>
      </c>
      <c r="AF10" s="260"/>
      <c r="AG10" s="260"/>
      <c r="AH10" s="260"/>
      <c r="AI10" s="260"/>
      <c r="AJ10" s="260"/>
      <c r="AK10" s="260"/>
      <c r="AL10" s="260"/>
      <c r="AM10" s="260"/>
      <c r="AN10" s="260"/>
      <c r="AO10" s="260"/>
      <c r="AP10" s="260"/>
      <c r="AQ10" s="260"/>
      <c r="AR10" s="260"/>
      <c r="AS10" s="260"/>
      <c r="AT10" s="40"/>
      <c r="AU10" s="40"/>
      <c r="AV10" s="42"/>
      <c r="AW10" s="42"/>
      <c r="AX10" s="42"/>
      <c r="AY10" s="42"/>
      <c r="AZ10" s="42"/>
      <c r="BA10" s="42"/>
      <c r="BB10" s="42"/>
      <c r="BC10" s="42"/>
      <c r="BD10" s="42"/>
      <c r="BE10" s="42"/>
      <c r="BF10" s="42"/>
      <c r="BG10" s="42"/>
      <c r="BH10" s="42"/>
      <c r="BI10" s="42"/>
      <c r="BJ10" s="42"/>
    </row>
    <row r="11" spans="1:66" ht="6.75" hidden="1" customHeight="1">
      <c r="A11" s="308" t="s">
        <v>14</v>
      </c>
      <c r="B11" s="309"/>
      <c r="C11" s="310"/>
      <c r="D11" s="317" t="s">
        <v>15</v>
      </c>
      <c r="E11" s="318"/>
      <c r="F11" s="318"/>
      <c r="G11" s="318"/>
      <c r="H11" s="318"/>
      <c r="I11" s="318"/>
      <c r="J11" s="318"/>
      <c r="K11" s="318"/>
      <c r="L11" s="318"/>
      <c r="M11" s="318"/>
      <c r="N11" s="318"/>
      <c r="O11" s="318"/>
      <c r="P11" s="285"/>
      <c r="Q11" s="285"/>
      <c r="R11" s="285"/>
      <c r="S11" s="285"/>
      <c r="T11" s="285"/>
      <c r="U11" s="285"/>
      <c r="V11" s="285"/>
      <c r="W11" s="285"/>
      <c r="X11" s="285"/>
      <c r="Y11" s="285"/>
      <c r="Z11" s="285"/>
      <c r="AA11" s="285"/>
      <c r="AB11" s="285"/>
      <c r="AC11" s="285"/>
      <c r="AD11" s="285"/>
      <c r="AE11" s="323" t="s">
        <v>16</v>
      </c>
      <c r="AF11" s="323"/>
      <c r="AG11" s="323"/>
      <c r="AH11" s="323"/>
      <c r="AI11" s="323"/>
      <c r="AJ11" s="323"/>
      <c r="AK11" s="323"/>
      <c r="AL11" s="323"/>
      <c r="AM11" s="323"/>
      <c r="AN11" s="323"/>
      <c r="AO11" s="323"/>
      <c r="AP11" s="323"/>
      <c r="AQ11" s="323"/>
      <c r="AR11" s="323"/>
      <c r="AS11" s="323"/>
      <c r="AT11" s="40"/>
      <c r="AU11" s="40"/>
      <c r="AV11" s="43"/>
      <c r="AW11" s="43"/>
      <c r="AX11" s="43"/>
      <c r="BB11" s="44"/>
      <c r="BC11" s="44"/>
      <c r="BD11" s="44"/>
      <c r="BE11" s="44"/>
      <c r="BF11" s="44"/>
      <c r="BG11" s="44"/>
      <c r="BH11" s="42"/>
      <c r="BI11" s="42"/>
      <c r="BJ11" s="42"/>
    </row>
    <row r="12" spans="1:66" ht="6.75" hidden="1" customHeight="1">
      <c r="A12" s="311"/>
      <c r="B12" s="312"/>
      <c r="C12" s="313"/>
      <c r="D12" s="319"/>
      <c r="E12" s="320"/>
      <c r="F12" s="320"/>
      <c r="G12" s="320"/>
      <c r="H12" s="320"/>
      <c r="I12" s="320"/>
      <c r="J12" s="320"/>
      <c r="K12" s="320"/>
      <c r="L12" s="320"/>
      <c r="M12" s="320"/>
      <c r="N12" s="320"/>
      <c r="O12" s="320"/>
      <c r="P12" s="285"/>
      <c r="Q12" s="285"/>
      <c r="R12" s="285"/>
      <c r="S12" s="285"/>
      <c r="T12" s="285"/>
      <c r="U12" s="285"/>
      <c r="V12" s="285"/>
      <c r="W12" s="285"/>
      <c r="X12" s="285"/>
      <c r="Y12" s="285"/>
      <c r="Z12" s="285"/>
      <c r="AA12" s="285"/>
      <c r="AB12" s="285"/>
      <c r="AC12" s="285"/>
      <c r="AD12" s="285"/>
      <c r="AE12" s="323"/>
      <c r="AF12" s="323"/>
      <c r="AG12" s="323"/>
      <c r="AH12" s="323"/>
      <c r="AI12" s="323"/>
      <c r="AJ12" s="323"/>
      <c r="AK12" s="323"/>
      <c r="AL12" s="323"/>
      <c r="AM12" s="323"/>
      <c r="AN12" s="323"/>
      <c r="AO12" s="323"/>
      <c r="AP12" s="323"/>
      <c r="AQ12" s="323"/>
      <c r="AR12" s="323"/>
      <c r="AS12" s="323"/>
      <c r="AT12" s="40"/>
      <c r="AU12" s="40"/>
      <c r="AV12" s="285"/>
      <c r="AW12" s="285"/>
      <c r="AX12" s="285"/>
      <c r="AY12" s="44"/>
      <c r="AZ12" s="44"/>
      <c r="BA12" s="44"/>
      <c r="BE12" s="44"/>
      <c r="BF12" s="44"/>
      <c r="BG12" s="44"/>
      <c r="BH12" s="42"/>
      <c r="BI12" s="42"/>
      <c r="BJ12" s="42"/>
    </row>
    <row r="13" spans="1:66" ht="10.5" hidden="1" customHeight="1" thickBot="1">
      <c r="A13" s="314"/>
      <c r="B13" s="315"/>
      <c r="C13" s="316"/>
      <c r="D13" s="321"/>
      <c r="E13" s="322"/>
      <c r="F13" s="322"/>
      <c r="G13" s="322"/>
      <c r="H13" s="322"/>
      <c r="I13" s="322"/>
      <c r="J13" s="322"/>
      <c r="K13" s="322"/>
      <c r="L13" s="322"/>
      <c r="M13" s="322"/>
      <c r="N13" s="322"/>
      <c r="O13" s="322"/>
      <c r="P13" s="285"/>
      <c r="Q13" s="285"/>
      <c r="R13" s="285"/>
      <c r="S13" s="285"/>
      <c r="T13" s="285"/>
      <c r="U13" s="285"/>
      <c r="V13" s="285"/>
      <c r="W13" s="285"/>
      <c r="X13" s="285"/>
      <c r="Y13" s="285"/>
      <c r="Z13" s="285"/>
      <c r="AA13" s="285"/>
      <c r="AB13" s="285"/>
      <c r="AC13" s="285"/>
      <c r="AD13" s="285"/>
      <c r="AE13" s="323"/>
      <c r="AF13" s="323"/>
      <c r="AG13" s="323"/>
      <c r="AH13" s="323"/>
      <c r="AI13" s="323"/>
      <c r="AJ13" s="323"/>
      <c r="AK13" s="323"/>
      <c r="AL13" s="323"/>
      <c r="AM13" s="323"/>
      <c r="AN13" s="323"/>
      <c r="AO13" s="323"/>
      <c r="AP13" s="323"/>
      <c r="AQ13" s="323"/>
      <c r="AR13" s="323"/>
      <c r="AS13" s="323"/>
      <c r="AT13" s="40"/>
      <c r="AU13" s="40"/>
      <c r="AV13" s="40"/>
      <c r="AW13" s="40"/>
    </row>
    <row r="14" spans="1:66" ht="14.25" customHeight="1" thickBot="1">
      <c r="A14" s="45"/>
      <c r="B14" s="45"/>
      <c r="C14" s="45"/>
      <c r="D14" s="45"/>
      <c r="E14" s="45"/>
      <c r="F14" s="45"/>
      <c r="G14" s="45"/>
      <c r="H14" s="46"/>
      <c r="I14" s="46"/>
      <c r="J14" s="46"/>
      <c r="K14" s="46"/>
      <c r="L14" s="47"/>
      <c r="M14" s="47"/>
      <c r="N14" s="47"/>
      <c r="O14" s="47"/>
      <c r="P14" s="47"/>
      <c r="Q14" s="48"/>
      <c r="R14" s="48"/>
      <c r="S14" s="48"/>
      <c r="T14" s="48"/>
      <c r="U14" s="48"/>
      <c r="V14" s="48"/>
      <c r="W14" s="48"/>
      <c r="X14" s="48"/>
      <c r="Y14" s="48"/>
      <c r="Z14" s="48"/>
      <c r="AA14" s="48"/>
      <c r="AB14" s="48"/>
      <c r="AC14" s="48"/>
      <c r="AD14" s="48"/>
      <c r="AE14" s="48"/>
      <c r="AF14" s="48"/>
      <c r="AG14" s="48"/>
      <c r="BD14" s="42"/>
      <c r="BG14" s="46"/>
      <c r="BH14" s="46"/>
      <c r="BI14" s="46"/>
    </row>
    <row r="15" spans="1:66" ht="12" customHeight="1">
      <c r="A15" s="286" t="s">
        <v>17</v>
      </c>
      <c r="B15" s="287"/>
      <c r="C15" s="287"/>
      <c r="D15" s="287"/>
      <c r="E15" s="287"/>
      <c r="F15" s="287"/>
      <c r="G15" s="288"/>
      <c r="H15" s="295" t="s">
        <v>18</v>
      </c>
      <c r="I15" s="287"/>
      <c r="J15" s="287"/>
      <c r="K15" s="287"/>
      <c r="L15" s="287"/>
      <c r="M15" s="287"/>
      <c r="N15" s="296"/>
      <c r="O15" s="174"/>
      <c r="P15" s="175"/>
      <c r="Q15" s="175"/>
      <c r="Z15" s="48"/>
      <c r="AA15" s="48"/>
      <c r="AB15" s="48"/>
      <c r="AC15" s="48"/>
      <c r="AD15" s="48"/>
      <c r="AE15" s="48"/>
      <c r="AF15" s="48"/>
      <c r="AG15" s="48"/>
      <c r="BD15" s="50"/>
      <c r="BE15" s="50"/>
      <c r="BF15" s="50"/>
      <c r="BG15" s="44"/>
      <c r="BH15" s="44"/>
      <c r="BI15" s="44"/>
    </row>
    <row r="16" spans="1:66" ht="12" customHeight="1">
      <c r="A16" s="289"/>
      <c r="B16" s="290"/>
      <c r="C16" s="290"/>
      <c r="D16" s="290"/>
      <c r="E16" s="290"/>
      <c r="F16" s="290"/>
      <c r="G16" s="291"/>
      <c r="H16" s="297"/>
      <c r="I16" s="290"/>
      <c r="J16" s="290"/>
      <c r="K16" s="290"/>
      <c r="L16" s="290"/>
      <c r="M16" s="290"/>
      <c r="N16" s="298"/>
      <c r="O16" s="175"/>
      <c r="P16" s="175"/>
      <c r="Q16" s="175"/>
      <c r="Z16" s="48"/>
      <c r="AA16" s="48"/>
      <c r="AB16" s="48"/>
      <c r="AC16" s="48"/>
      <c r="AD16" s="48"/>
      <c r="AE16" s="48"/>
      <c r="AF16" s="48"/>
      <c r="AG16" s="48"/>
      <c r="AM16" s="140"/>
      <c r="AX16" s="49"/>
      <c r="AY16" s="51"/>
      <c r="AZ16" s="52"/>
      <c r="BA16" s="52"/>
      <c r="BB16" s="52"/>
      <c r="BG16" s="44"/>
      <c r="BH16" s="44"/>
      <c r="BI16" s="44"/>
    </row>
    <row r="17" spans="1:73" ht="12" customHeight="1">
      <c r="A17" s="292"/>
      <c r="B17" s="293"/>
      <c r="C17" s="293"/>
      <c r="D17" s="293"/>
      <c r="E17" s="293"/>
      <c r="F17" s="293"/>
      <c r="G17" s="294"/>
      <c r="H17" s="299"/>
      <c r="I17" s="293"/>
      <c r="J17" s="293"/>
      <c r="K17" s="293"/>
      <c r="L17" s="293"/>
      <c r="M17" s="293"/>
      <c r="N17" s="300"/>
      <c r="O17" s="174"/>
      <c r="P17" s="175"/>
      <c r="Q17" s="175"/>
      <c r="Z17" s="48"/>
      <c r="AA17" s="48"/>
      <c r="AB17" s="48"/>
      <c r="AC17" s="48"/>
      <c r="AD17" s="48"/>
      <c r="AE17" s="48"/>
      <c r="AF17" s="48"/>
      <c r="AG17" s="48"/>
      <c r="AM17" s="140"/>
      <c r="AX17" s="49"/>
      <c r="AY17" s="42"/>
      <c r="AZ17" s="44"/>
      <c r="BA17" s="44"/>
      <c r="BB17" s="44"/>
    </row>
    <row r="18" spans="1:73" ht="12" customHeight="1">
      <c r="A18" s="326" t="s">
        <v>19</v>
      </c>
      <c r="B18" s="327"/>
      <c r="C18" s="327"/>
      <c r="D18" s="327"/>
      <c r="E18" s="327"/>
      <c r="F18" s="327"/>
      <c r="G18" s="328"/>
      <c r="H18" s="335" t="s">
        <v>20</v>
      </c>
      <c r="I18" s="327"/>
      <c r="J18" s="327"/>
      <c r="K18" s="327"/>
      <c r="L18" s="327"/>
      <c r="M18" s="327"/>
      <c r="N18" s="336"/>
      <c r="O18" s="175"/>
      <c r="P18" s="175"/>
      <c r="Q18" s="175"/>
      <c r="Z18" s="48"/>
      <c r="AA18" s="48"/>
      <c r="AB18" s="48"/>
      <c r="AC18" s="48"/>
      <c r="AD18" s="48"/>
      <c r="AE18" s="48"/>
      <c r="AF18" s="48"/>
      <c r="AG18" s="48"/>
      <c r="AH18" s="141"/>
      <c r="AI18" s="141"/>
      <c r="AJ18" s="141"/>
      <c r="AK18" s="141"/>
      <c r="AL18" s="141"/>
      <c r="AM18" s="141"/>
      <c r="AN18" s="122"/>
      <c r="AO18" s="122"/>
      <c r="AP18" s="122"/>
      <c r="AQ18" s="122"/>
      <c r="AR18" s="122"/>
      <c r="AS18" s="122"/>
      <c r="AT18" s="48"/>
      <c r="AW18" s="49"/>
      <c r="AX18" s="49"/>
      <c r="AY18" s="42"/>
      <c r="AZ18" s="44"/>
      <c r="BA18" s="44"/>
      <c r="BB18" s="44"/>
    </row>
    <row r="19" spans="1:73" ht="12" customHeight="1">
      <c r="A19" s="329"/>
      <c r="B19" s="330"/>
      <c r="C19" s="330"/>
      <c r="D19" s="330"/>
      <c r="E19" s="330"/>
      <c r="F19" s="330"/>
      <c r="G19" s="331"/>
      <c r="H19" s="337"/>
      <c r="I19" s="330"/>
      <c r="J19" s="330"/>
      <c r="K19" s="330"/>
      <c r="L19" s="330"/>
      <c r="M19" s="330"/>
      <c r="N19" s="338"/>
      <c r="O19" s="174"/>
      <c r="P19" s="175"/>
      <c r="Q19" s="175"/>
      <c r="AF19" s="141"/>
      <c r="AG19" s="141"/>
      <c r="AH19" s="141"/>
      <c r="AI19" s="141"/>
      <c r="AJ19" s="141"/>
      <c r="AK19" s="141"/>
      <c r="AL19" s="141"/>
      <c r="AM19" s="141"/>
      <c r="AN19" s="122"/>
      <c r="AO19" s="122"/>
      <c r="AP19" s="122"/>
      <c r="AQ19" s="122"/>
      <c r="AR19" s="122"/>
      <c r="AS19" s="122"/>
      <c r="AT19" s="48"/>
      <c r="AV19" s="29"/>
      <c r="AW19" s="29"/>
      <c r="AX19" s="29"/>
      <c r="AY19" s="29"/>
      <c r="AZ19" s="45"/>
      <c r="BA19" s="45"/>
      <c r="BB19" s="45"/>
      <c r="BC19" s="45"/>
    </row>
    <row r="20" spans="1:73" ht="12" customHeight="1" thickBot="1">
      <c r="A20" s="332"/>
      <c r="B20" s="333"/>
      <c r="C20" s="333"/>
      <c r="D20" s="333"/>
      <c r="E20" s="333"/>
      <c r="F20" s="333"/>
      <c r="G20" s="334"/>
      <c r="H20" s="339"/>
      <c r="I20" s="333"/>
      <c r="J20" s="333"/>
      <c r="K20" s="333"/>
      <c r="L20" s="333"/>
      <c r="M20" s="333"/>
      <c r="N20" s="340"/>
      <c r="O20" s="175"/>
      <c r="P20" s="175"/>
      <c r="Q20" s="175"/>
      <c r="AF20" s="141"/>
      <c r="AG20" s="141"/>
      <c r="AH20" s="141"/>
      <c r="AI20" s="141"/>
      <c r="AJ20" s="141"/>
      <c r="AK20" s="141"/>
      <c r="AL20" s="141"/>
      <c r="AM20" s="141"/>
      <c r="AN20" s="122"/>
      <c r="AO20" s="122"/>
      <c r="AP20" s="122"/>
      <c r="AQ20" s="122"/>
      <c r="AR20" s="122"/>
      <c r="AS20" s="122"/>
      <c r="AT20" s="48"/>
    </row>
    <row r="21" spans="1:73" ht="10.5" customHeight="1" thickBot="1">
      <c r="AT21" s="48"/>
      <c r="AU21" s="48"/>
      <c r="AV21" s="48"/>
      <c r="AW21" s="48"/>
    </row>
    <row r="22" spans="1:73" ht="18.75" customHeight="1">
      <c r="A22" s="341"/>
      <c r="B22" s="342"/>
      <c r="C22" s="303" t="s">
        <v>21</v>
      </c>
      <c r="D22" s="303"/>
      <c r="E22" s="303"/>
      <c r="F22" s="303"/>
      <c r="G22" s="303"/>
      <c r="H22" s="303"/>
      <c r="I22" s="303"/>
      <c r="J22" s="303"/>
      <c r="K22" s="303"/>
      <c r="L22" s="345"/>
      <c r="M22" s="303" t="s">
        <v>22</v>
      </c>
      <c r="N22" s="303"/>
      <c r="O22" s="303"/>
      <c r="P22" s="303"/>
      <c r="Q22" s="345"/>
      <c r="R22" s="301" t="s">
        <v>23</v>
      </c>
      <c r="S22" s="301"/>
      <c r="T22" s="301"/>
      <c r="U22" s="301"/>
      <c r="V22" s="301"/>
      <c r="W22" s="302" t="s">
        <v>24</v>
      </c>
      <c r="X22" s="303"/>
      <c r="Y22" s="303"/>
      <c r="Z22" s="303"/>
      <c r="AA22" s="303"/>
      <c r="AB22" s="303"/>
      <c r="AC22" s="303"/>
      <c r="AD22" s="303"/>
      <c r="AE22" s="303"/>
      <c r="AF22" s="303"/>
      <c r="AG22" s="303"/>
      <c r="AH22" s="303"/>
      <c r="AI22" s="303"/>
      <c r="AJ22" s="303"/>
      <c r="AK22" s="303"/>
      <c r="AL22" s="303"/>
      <c r="AM22" s="303"/>
      <c r="AN22" s="303"/>
      <c r="AO22" s="303"/>
      <c r="AP22" s="303"/>
      <c r="AQ22" s="303"/>
      <c r="AR22" s="303"/>
      <c r="AS22" s="304"/>
      <c r="AT22" s="48"/>
      <c r="AU22" s="48" t="s">
        <v>25</v>
      </c>
      <c r="AV22" s="48" t="s">
        <v>26</v>
      </c>
      <c r="AW22" s="48" t="s">
        <v>25</v>
      </c>
      <c r="AX22" s="48" t="s">
        <v>26</v>
      </c>
      <c r="AY22" s="48" t="s">
        <v>25</v>
      </c>
      <c r="AZ22" s="48" t="s">
        <v>26</v>
      </c>
      <c r="BA22" s="54"/>
      <c r="BB22" s="54"/>
      <c r="BC22" s="54"/>
      <c r="BD22" s="54"/>
      <c r="BE22" s="54"/>
      <c r="BF22" s="54"/>
      <c r="BG22" s="54"/>
      <c r="BH22" s="54"/>
      <c r="BI22" s="54"/>
      <c r="BJ22" s="54"/>
      <c r="BK22" s="54"/>
      <c r="BL22" s="54"/>
      <c r="BM22" s="54"/>
      <c r="BN22" s="54"/>
      <c r="BO22" s="54"/>
      <c r="BP22" s="54"/>
      <c r="BQ22" s="54"/>
      <c r="BR22" s="54"/>
      <c r="BS22" s="54"/>
      <c r="BT22" s="54"/>
      <c r="BU22" s="54"/>
    </row>
    <row r="23" spans="1:73" ht="18.75" customHeight="1" thickBot="1">
      <c r="A23" s="343"/>
      <c r="B23" s="344"/>
      <c r="C23" s="306"/>
      <c r="D23" s="306"/>
      <c r="E23" s="306"/>
      <c r="F23" s="306"/>
      <c r="G23" s="306"/>
      <c r="H23" s="306"/>
      <c r="I23" s="306"/>
      <c r="J23" s="306"/>
      <c r="K23" s="306"/>
      <c r="L23" s="346"/>
      <c r="M23" s="306"/>
      <c r="N23" s="306"/>
      <c r="O23" s="306"/>
      <c r="P23" s="306"/>
      <c r="Q23" s="346"/>
      <c r="R23" s="324" t="s">
        <v>27</v>
      </c>
      <c r="S23" s="325"/>
      <c r="T23" s="325"/>
      <c r="U23" s="325"/>
      <c r="V23" s="325"/>
      <c r="W23" s="305"/>
      <c r="X23" s="306"/>
      <c r="Y23" s="306"/>
      <c r="Z23" s="306"/>
      <c r="AA23" s="306"/>
      <c r="AB23" s="306"/>
      <c r="AC23" s="306"/>
      <c r="AD23" s="306"/>
      <c r="AE23" s="306"/>
      <c r="AF23" s="306"/>
      <c r="AG23" s="306"/>
      <c r="AH23" s="306"/>
      <c r="AI23" s="306"/>
      <c r="AJ23" s="306"/>
      <c r="AK23" s="306"/>
      <c r="AL23" s="306"/>
      <c r="AM23" s="306"/>
      <c r="AN23" s="306"/>
      <c r="AO23" s="306"/>
      <c r="AP23" s="306"/>
      <c r="AQ23" s="306"/>
      <c r="AR23" s="306"/>
      <c r="AS23" s="307"/>
      <c r="AU23" s="48"/>
      <c r="AV23" s="48"/>
      <c r="AW23" s="53"/>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row>
    <row r="24" spans="1:73" ht="1.5" customHeight="1">
      <c r="AT24" s="48"/>
      <c r="AU24" s="48"/>
      <c r="AV24" s="48"/>
      <c r="AW24" s="53"/>
      <c r="AX24" s="54"/>
      <c r="AY24" s="52"/>
      <c r="AZ24" s="52"/>
      <c r="BA24" s="52"/>
      <c r="BB24" s="52"/>
      <c r="BC24" s="52"/>
      <c r="BD24" s="52"/>
      <c r="BE24" s="52"/>
      <c r="BF24" s="52"/>
      <c r="BG24" s="52"/>
      <c r="BH24" s="52"/>
      <c r="BI24" s="52"/>
      <c r="BJ24" s="52"/>
      <c r="BK24" s="52"/>
      <c r="BL24" s="52"/>
      <c r="BM24" s="52"/>
      <c r="BN24" s="52"/>
      <c r="BO24" s="52"/>
      <c r="BP24" s="52"/>
      <c r="BQ24" s="52"/>
      <c r="BR24" s="52"/>
      <c r="BS24" s="52"/>
      <c r="BT24" s="52"/>
      <c r="BU24" s="52"/>
    </row>
    <row r="25" spans="1:73" ht="1.5" customHeight="1">
      <c r="AT25" s="48"/>
      <c r="AU25" s="44"/>
      <c r="AV25" s="44"/>
      <c r="AW25" s="53"/>
      <c r="AX25" s="44"/>
      <c r="AY25" s="50"/>
      <c r="AZ25" s="50"/>
      <c r="BA25" s="50"/>
      <c r="BB25" s="50"/>
      <c r="BC25" s="50"/>
      <c r="BD25" s="50"/>
      <c r="BE25" s="50"/>
      <c r="BF25" s="50"/>
      <c r="BG25" s="50"/>
      <c r="BH25" s="50"/>
      <c r="BI25" s="50"/>
      <c r="BJ25" s="50"/>
      <c r="BK25" s="44"/>
      <c r="BL25" s="44"/>
      <c r="BM25" s="44"/>
      <c r="BN25" s="44"/>
      <c r="BO25" s="44"/>
      <c r="BP25" s="44"/>
      <c r="BQ25" s="44"/>
      <c r="BR25" s="44"/>
      <c r="BS25" s="44"/>
      <c r="BT25" s="44"/>
      <c r="BU25" s="44"/>
    </row>
    <row r="26" spans="1:73" ht="1.5" customHeight="1">
      <c r="AT26" s="48"/>
      <c r="AU26" s="44"/>
      <c r="AV26" s="44"/>
      <c r="AW26" s="53"/>
      <c r="AX26" s="44"/>
      <c r="AY26" s="50"/>
      <c r="AZ26" s="50"/>
      <c r="BA26" s="50"/>
      <c r="BB26" s="50"/>
      <c r="BC26" s="50"/>
      <c r="BD26" s="50"/>
      <c r="BE26" s="50"/>
      <c r="BF26" s="50"/>
      <c r="BG26" s="50"/>
      <c r="BH26" s="50"/>
      <c r="BI26" s="50"/>
      <c r="BJ26" s="50"/>
      <c r="BK26" s="44"/>
      <c r="BL26" s="44"/>
      <c r="BM26" s="44"/>
      <c r="BN26" s="44"/>
      <c r="BO26" s="44"/>
      <c r="BP26" s="44"/>
      <c r="BQ26" s="44"/>
      <c r="BR26" s="44"/>
      <c r="BS26" s="44"/>
      <c r="BT26" s="44"/>
      <c r="BU26" s="44"/>
    </row>
    <row r="27" spans="1:73" ht="1.5" customHeight="1">
      <c r="C27" s="55"/>
      <c r="D27" s="55"/>
      <c r="E27" s="55"/>
      <c r="F27" s="55"/>
      <c r="G27" s="55"/>
      <c r="H27" s="55"/>
      <c r="I27" s="55"/>
      <c r="J27" s="55"/>
      <c r="K27" s="55"/>
      <c r="L27" s="55"/>
      <c r="M27" s="55"/>
      <c r="N27" s="56"/>
      <c r="O27" s="56"/>
      <c r="P27" s="56"/>
      <c r="Q27" s="56"/>
      <c r="R27" s="57"/>
      <c r="S27" s="57"/>
      <c r="T27" s="57"/>
      <c r="U27" s="57"/>
      <c r="V27" s="57"/>
      <c r="W27" s="58"/>
      <c r="X27" s="58"/>
      <c r="Y27" s="58"/>
      <c r="Z27" s="58"/>
      <c r="AA27" s="58"/>
      <c r="AB27" s="58"/>
      <c r="AC27" s="58"/>
      <c r="AD27" s="58"/>
      <c r="AE27" s="58"/>
      <c r="AF27" s="58"/>
      <c r="AG27" s="58"/>
      <c r="AH27" s="58"/>
      <c r="AI27" s="59"/>
      <c r="AJ27" s="59"/>
      <c r="AK27" s="59"/>
      <c r="AL27" s="59"/>
      <c r="AM27" s="59"/>
      <c r="AN27" s="59"/>
      <c r="AO27" s="59"/>
      <c r="AP27" s="59"/>
      <c r="AQ27" s="59"/>
      <c r="AR27" s="59"/>
      <c r="AS27" s="59"/>
      <c r="AT27" s="48"/>
      <c r="AU27" s="48"/>
      <c r="AV27" s="48"/>
      <c r="AW27" s="53"/>
      <c r="AX27" s="60"/>
      <c r="AY27" s="61"/>
      <c r="AZ27" s="61"/>
      <c r="BA27" s="61"/>
      <c r="BB27" s="61"/>
      <c r="BC27" s="61"/>
      <c r="BD27" s="61"/>
      <c r="BE27" s="61"/>
      <c r="BF27" s="61"/>
      <c r="BG27" s="61"/>
      <c r="BH27" s="61"/>
      <c r="BI27" s="61"/>
      <c r="BJ27" s="61"/>
      <c r="BK27" s="55"/>
      <c r="BL27" s="55"/>
      <c r="BM27" s="55"/>
      <c r="BN27" s="55"/>
      <c r="BO27" s="55"/>
      <c r="BP27" s="55"/>
      <c r="BQ27" s="55"/>
      <c r="BR27" s="55"/>
      <c r="BS27" s="55"/>
      <c r="BT27" s="55"/>
      <c r="BU27" s="55"/>
    </row>
    <row r="28" spans="1:73" ht="1.5" customHeight="1">
      <c r="AT28" s="48"/>
      <c r="AU28" s="44"/>
      <c r="AV28" s="44"/>
      <c r="AW28" s="53"/>
      <c r="AX28" s="44"/>
      <c r="AY28" s="50"/>
      <c r="AZ28" s="50"/>
      <c r="BA28" s="50"/>
      <c r="BB28" s="50"/>
      <c r="BC28" s="50"/>
      <c r="BD28" s="50"/>
      <c r="BE28" s="50"/>
      <c r="BF28" s="50"/>
      <c r="BG28" s="50"/>
      <c r="BH28" s="50"/>
      <c r="BI28" s="50"/>
      <c r="BJ28" s="50"/>
      <c r="BK28" s="62"/>
      <c r="BL28" s="62"/>
      <c r="BM28" s="62"/>
      <c r="BN28" s="62"/>
      <c r="BO28" s="62"/>
      <c r="BP28" s="62"/>
      <c r="BQ28" s="62"/>
      <c r="BR28" s="62"/>
      <c r="BS28" s="62"/>
      <c r="BT28" s="62"/>
      <c r="BU28" s="62"/>
    </row>
    <row r="29" spans="1:73" ht="1.5" customHeight="1">
      <c r="AT29" s="48"/>
      <c r="AU29" s="44"/>
      <c r="AV29" s="44"/>
      <c r="AW29" s="44"/>
      <c r="AX29" s="44"/>
      <c r="AY29" s="50"/>
      <c r="AZ29" s="50"/>
      <c r="BA29" s="50"/>
      <c r="BB29" s="50"/>
      <c r="BC29" s="50"/>
      <c r="BD29" s="50"/>
      <c r="BE29" s="50"/>
      <c r="BF29" s="50"/>
      <c r="BG29" s="50"/>
      <c r="BH29" s="50"/>
      <c r="BI29" s="50"/>
      <c r="BJ29" s="50"/>
      <c r="BK29" s="62"/>
      <c r="BL29" s="62"/>
      <c r="BM29" s="62"/>
      <c r="BN29" s="62"/>
      <c r="BO29" s="62"/>
      <c r="BP29" s="62"/>
      <c r="BQ29" s="62"/>
      <c r="BR29" s="62"/>
      <c r="BS29" s="62"/>
      <c r="BT29" s="62"/>
      <c r="BU29" s="62"/>
    </row>
    <row r="30" spans="1:73" ht="1.5" customHeight="1" thickBot="1">
      <c r="A30" s="63"/>
      <c r="B30" s="64"/>
      <c r="C30" s="65"/>
      <c r="D30" s="65"/>
      <c r="E30" s="65"/>
      <c r="F30" s="65"/>
      <c r="G30" s="65"/>
      <c r="H30" s="65"/>
      <c r="I30" s="65"/>
      <c r="J30" s="65"/>
      <c r="K30" s="65"/>
      <c r="L30" s="65"/>
      <c r="R30" s="57"/>
      <c r="S30" s="57"/>
      <c r="T30" s="57"/>
      <c r="U30" s="57"/>
      <c r="V30" s="57"/>
      <c r="W30" s="67"/>
      <c r="X30" s="67"/>
      <c r="Y30" s="67"/>
      <c r="Z30" s="67"/>
      <c r="AA30" s="67"/>
      <c r="AB30" s="67"/>
      <c r="AC30" s="67"/>
      <c r="AD30" s="67"/>
      <c r="AE30" s="67"/>
      <c r="AF30" s="67"/>
      <c r="AG30" s="67"/>
      <c r="AH30" s="67"/>
      <c r="AI30" s="68"/>
      <c r="AJ30" s="68"/>
      <c r="AK30" s="68"/>
      <c r="AL30" s="68"/>
      <c r="AM30" s="68"/>
      <c r="AN30" s="68"/>
      <c r="AO30" s="68"/>
      <c r="AP30" s="68"/>
      <c r="AQ30" s="68"/>
      <c r="AR30" s="68"/>
      <c r="AS30" s="68"/>
      <c r="AT30" s="48"/>
      <c r="AU30" s="48"/>
      <c r="AV30" s="48"/>
      <c r="AW30" s="48"/>
      <c r="AX30" s="60"/>
      <c r="AY30" s="61"/>
      <c r="AZ30" s="61"/>
      <c r="BA30" s="61"/>
      <c r="BB30" s="61"/>
      <c r="BC30" s="61"/>
      <c r="BD30" s="61"/>
      <c r="BE30" s="61"/>
      <c r="BF30" s="61"/>
      <c r="BG30" s="61"/>
      <c r="BH30" s="61"/>
      <c r="BI30" s="61"/>
      <c r="BJ30" s="61"/>
      <c r="BK30" s="69"/>
      <c r="BL30" s="69"/>
      <c r="BM30" s="69"/>
      <c r="BN30" s="69"/>
      <c r="BO30" s="69"/>
      <c r="BP30" s="69"/>
      <c r="BQ30" s="69"/>
      <c r="BR30" s="69"/>
      <c r="BS30" s="69"/>
      <c r="BT30" s="69"/>
      <c r="BU30" s="69"/>
    </row>
    <row r="31" spans="1:73" ht="17.25" customHeight="1">
      <c r="A31" s="278" t="s">
        <v>28</v>
      </c>
      <c r="B31" s="279"/>
      <c r="C31" s="365" t="s">
        <v>29</v>
      </c>
      <c r="D31" s="366"/>
      <c r="E31" s="366"/>
      <c r="F31" s="366"/>
      <c r="G31" s="366"/>
      <c r="H31" s="366"/>
      <c r="I31" s="366"/>
      <c r="J31" s="366"/>
      <c r="K31" s="366"/>
      <c r="L31" s="367"/>
      <c r="W31" s="347" t="s">
        <v>30</v>
      </c>
      <c r="X31" s="348"/>
      <c r="Y31" s="348"/>
      <c r="Z31" s="348"/>
      <c r="AA31" s="348"/>
      <c r="AB31" s="348"/>
      <c r="AC31" s="348"/>
      <c r="AD31" s="348"/>
      <c r="AE31" s="348"/>
      <c r="AF31" s="348"/>
      <c r="AG31" s="348"/>
      <c r="AH31" s="348"/>
      <c r="AI31" s="348"/>
      <c r="AJ31" s="348"/>
      <c r="AK31" s="348"/>
      <c r="AL31" s="348"/>
      <c r="AM31" s="348"/>
      <c r="AN31" s="348"/>
      <c r="AO31" s="348"/>
      <c r="AP31" s="348"/>
      <c r="AQ31" s="348"/>
      <c r="AR31" s="348"/>
      <c r="AS31" s="349"/>
      <c r="AT31" s="171"/>
      <c r="AU31" s="27" t="s">
        <v>31</v>
      </c>
      <c r="AW31" s="44"/>
      <c r="AX31" s="44"/>
      <c r="AY31" s="70"/>
      <c r="AZ31" s="70"/>
      <c r="BA31" s="70"/>
      <c r="BB31" s="70"/>
      <c r="BC31" s="70"/>
      <c r="BD31" s="70"/>
      <c r="BE31" s="70"/>
      <c r="BF31" s="70"/>
      <c r="BG31" s="70"/>
      <c r="BH31" s="70"/>
      <c r="BI31" s="70"/>
      <c r="BJ31" s="70"/>
      <c r="BK31" s="44"/>
      <c r="BL31" s="44"/>
      <c r="BM31" s="44"/>
      <c r="BN31" s="44"/>
      <c r="BO31" s="44"/>
      <c r="BP31" s="44"/>
      <c r="BQ31" s="44"/>
      <c r="BR31" s="44"/>
      <c r="BS31" s="44"/>
      <c r="BT31" s="44"/>
      <c r="BU31" s="44"/>
    </row>
    <row r="32" spans="1:73" ht="17.25" customHeight="1">
      <c r="A32" s="280"/>
      <c r="B32" s="281"/>
      <c r="C32" s="353" t="s">
        <v>32</v>
      </c>
      <c r="D32" s="354"/>
      <c r="E32" s="354"/>
      <c r="F32" s="354"/>
      <c r="G32" s="354"/>
      <c r="H32" s="354"/>
      <c r="I32" s="354"/>
      <c r="J32" s="354"/>
      <c r="K32" s="354"/>
      <c r="L32" s="355"/>
      <c r="W32" s="350"/>
      <c r="X32" s="351"/>
      <c r="Y32" s="351"/>
      <c r="Z32" s="351"/>
      <c r="AA32" s="351"/>
      <c r="AB32" s="351"/>
      <c r="AC32" s="351"/>
      <c r="AD32" s="351"/>
      <c r="AE32" s="351"/>
      <c r="AF32" s="351"/>
      <c r="AG32" s="351"/>
      <c r="AH32" s="351"/>
      <c r="AI32" s="351"/>
      <c r="AJ32" s="351"/>
      <c r="AK32" s="351"/>
      <c r="AL32" s="351"/>
      <c r="AM32" s="351"/>
      <c r="AN32" s="351"/>
      <c r="AO32" s="351"/>
      <c r="AP32" s="351"/>
      <c r="AQ32" s="351"/>
      <c r="AR32" s="351"/>
      <c r="AS32" s="352"/>
      <c r="AT32" s="171"/>
      <c r="AU32" s="1">
        <v>43.938780000000001</v>
      </c>
      <c r="AV32" s="1">
        <v>21.05453</v>
      </c>
      <c r="AW32" s="44"/>
      <c r="AX32" s="44"/>
      <c r="AY32" s="70"/>
      <c r="AZ32" s="70"/>
      <c r="BA32" s="70"/>
      <c r="BB32" s="70"/>
      <c r="BC32" s="70"/>
      <c r="BD32" s="70"/>
      <c r="BE32" s="70"/>
      <c r="BF32" s="70"/>
      <c r="BG32" s="70"/>
      <c r="BH32" s="70"/>
      <c r="BI32" s="70"/>
      <c r="BJ32" s="70"/>
      <c r="BK32" s="44"/>
      <c r="BL32" s="44"/>
      <c r="BM32" s="44"/>
      <c r="BN32" s="44"/>
      <c r="BO32" s="44"/>
      <c r="BP32" s="44"/>
      <c r="BQ32" s="44"/>
      <c r="BR32" s="44"/>
      <c r="BS32" s="44"/>
      <c r="BT32" s="44"/>
      <c r="BU32" s="44"/>
    </row>
    <row r="33" spans="1:73" ht="2.1" customHeight="1">
      <c r="A33" s="280"/>
      <c r="B33" s="281"/>
      <c r="C33" s="71"/>
      <c r="D33" s="55"/>
      <c r="E33" s="55"/>
      <c r="F33" s="55"/>
      <c r="G33" s="55"/>
      <c r="H33" s="55"/>
      <c r="I33" s="55"/>
      <c r="J33" s="55"/>
      <c r="K33" s="55"/>
      <c r="L33" s="72"/>
      <c r="M33" s="72"/>
      <c r="N33" s="73"/>
      <c r="O33" s="73"/>
      <c r="P33" s="73"/>
      <c r="Q33" s="73"/>
      <c r="R33" s="142"/>
      <c r="S33" s="142"/>
      <c r="T33" s="143"/>
      <c r="U33" s="142"/>
      <c r="V33" s="142"/>
      <c r="W33" s="144"/>
      <c r="X33" s="144"/>
      <c r="Y33" s="144"/>
      <c r="Z33" s="144"/>
      <c r="AA33" s="144"/>
      <c r="AB33" s="144"/>
      <c r="AC33" s="144"/>
      <c r="AD33" s="58"/>
      <c r="AE33" s="58"/>
      <c r="AF33" s="58"/>
      <c r="AG33" s="58"/>
      <c r="AH33" s="144"/>
      <c r="AI33" s="59"/>
      <c r="AJ33" s="59"/>
      <c r="AK33" s="59"/>
      <c r="AL33" s="59"/>
      <c r="AM33" s="59"/>
      <c r="AN33" s="59"/>
      <c r="AO33" s="59"/>
      <c r="AP33" s="59"/>
      <c r="AQ33" s="59"/>
      <c r="AR33" s="59"/>
      <c r="AS33" s="75"/>
      <c r="AT33" s="48"/>
      <c r="AU33" s="56"/>
      <c r="AV33" s="56"/>
      <c r="AW33" s="56"/>
      <c r="AX33" s="56"/>
      <c r="AY33" s="76"/>
      <c r="AZ33" s="76"/>
      <c r="BA33" s="76"/>
      <c r="BB33" s="76"/>
      <c r="BC33" s="76"/>
      <c r="BD33" s="76"/>
      <c r="BE33" s="76"/>
      <c r="BF33" s="76"/>
      <c r="BG33" s="76"/>
      <c r="BH33" s="76"/>
      <c r="BI33" s="76"/>
      <c r="BJ33" s="76"/>
      <c r="BK33" s="55"/>
      <c r="BL33" s="55"/>
      <c r="BM33" s="55"/>
      <c r="BN33" s="55"/>
      <c r="BO33" s="55"/>
      <c r="BP33" s="55"/>
      <c r="BQ33" s="55"/>
      <c r="BR33" s="55"/>
      <c r="BS33" s="55"/>
      <c r="BT33" s="55"/>
      <c r="BU33" s="55"/>
    </row>
    <row r="34" spans="1:73" ht="17.25" customHeight="1">
      <c r="A34" s="280"/>
      <c r="B34" s="281"/>
      <c r="C34" s="356" t="s">
        <v>33</v>
      </c>
      <c r="D34" s="357"/>
      <c r="E34" s="357"/>
      <c r="F34" s="357"/>
      <c r="G34" s="357"/>
      <c r="H34" s="357"/>
      <c r="I34" s="357"/>
      <c r="J34" s="357"/>
      <c r="K34" s="357"/>
      <c r="L34" s="358"/>
      <c r="W34" s="359" t="s">
        <v>34</v>
      </c>
      <c r="X34" s="360"/>
      <c r="Y34" s="360"/>
      <c r="Z34" s="360"/>
      <c r="AA34" s="360"/>
      <c r="AB34" s="360"/>
      <c r="AC34" s="360"/>
      <c r="AD34" s="360"/>
      <c r="AE34" s="360"/>
      <c r="AF34" s="360"/>
      <c r="AG34" s="360"/>
      <c r="AH34" s="360"/>
      <c r="AI34" s="360"/>
      <c r="AJ34" s="360"/>
      <c r="AK34" s="360"/>
      <c r="AL34" s="360"/>
      <c r="AM34" s="360"/>
      <c r="AN34" s="360"/>
      <c r="AO34" s="360"/>
      <c r="AP34" s="360"/>
      <c r="AQ34" s="360"/>
      <c r="AR34" s="360"/>
      <c r="AS34" s="361"/>
      <c r="AT34" s="171"/>
      <c r="AU34" s="44" t="s">
        <v>20</v>
      </c>
      <c r="AW34" s="27" t="s">
        <v>35</v>
      </c>
      <c r="AX34" s="77"/>
      <c r="AY34" s="27" t="s">
        <v>36</v>
      </c>
      <c r="BK34" s="62"/>
      <c r="BL34" s="62"/>
      <c r="BM34" s="62"/>
      <c r="BN34" s="62"/>
      <c r="BO34" s="62"/>
      <c r="BP34" s="62"/>
      <c r="BQ34" s="62"/>
      <c r="BR34" s="62"/>
      <c r="BS34" s="62"/>
      <c r="BT34" s="62"/>
      <c r="BU34" s="62"/>
    </row>
    <row r="35" spans="1:73" ht="17.25" customHeight="1">
      <c r="A35" s="280"/>
      <c r="B35" s="281"/>
      <c r="C35" s="353" t="s">
        <v>37</v>
      </c>
      <c r="D35" s="354"/>
      <c r="E35" s="354"/>
      <c r="F35" s="354"/>
      <c r="G35" s="354"/>
      <c r="H35" s="354"/>
      <c r="I35" s="354"/>
      <c r="J35" s="354"/>
      <c r="K35" s="354"/>
      <c r="L35" s="355"/>
      <c r="W35" s="362"/>
      <c r="X35" s="363"/>
      <c r="Y35" s="363"/>
      <c r="Z35" s="363"/>
      <c r="AA35" s="363"/>
      <c r="AB35" s="363"/>
      <c r="AC35" s="363"/>
      <c r="AD35" s="363"/>
      <c r="AE35" s="363"/>
      <c r="AF35" s="363"/>
      <c r="AG35" s="363"/>
      <c r="AH35" s="363"/>
      <c r="AI35" s="363"/>
      <c r="AJ35" s="363"/>
      <c r="AK35" s="363"/>
      <c r="AL35" s="363"/>
      <c r="AM35" s="363"/>
      <c r="AN35" s="363"/>
      <c r="AO35" s="363"/>
      <c r="AP35" s="363"/>
      <c r="AQ35" s="363"/>
      <c r="AR35" s="363"/>
      <c r="AS35" s="364"/>
      <c r="AT35" s="171"/>
      <c r="AU35" s="12">
        <v>0.1317516</v>
      </c>
      <c r="AV35" s="12">
        <v>3.056977E-2</v>
      </c>
      <c r="AW35" s="12">
        <v>0.13932030000000001</v>
      </c>
      <c r="AX35" s="12">
        <v>2.5130960000000001E-2</v>
      </c>
      <c r="AY35" s="12">
        <v>0.10762289999999999</v>
      </c>
      <c r="AZ35" s="12">
        <v>2.5943919999999999E-2</v>
      </c>
      <c r="BK35" s="62"/>
      <c r="BL35" s="62"/>
      <c r="BM35" s="62"/>
      <c r="BN35" s="62"/>
      <c r="BO35" s="62"/>
      <c r="BP35" s="62"/>
      <c r="BQ35" s="62"/>
      <c r="BR35" s="62"/>
      <c r="BS35" s="62"/>
      <c r="BT35" s="62"/>
      <c r="BU35" s="62"/>
    </row>
    <row r="36" spans="1:73" ht="2.1" customHeight="1">
      <c r="A36" s="280"/>
      <c r="B36" s="281"/>
      <c r="C36" s="145"/>
      <c r="D36" s="146"/>
      <c r="E36" s="146"/>
      <c r="F36" s="146"/>
      <c r="G36" s="146"/>
      <c r="H36" s="146"/>
      <c r="I36" s="146"/>
      <c r="J36" s="146"/>
      <c r="K36" s="146"/>
      <c r="L36" s="147"/>
      <c r="M36" s="148"/>
      <c r="N36" s="82"/>
      <c r="O36" s="82"/>
      <c r="P36" s="82"/>
      <c r="Q36" s="149"/>
      <c r="R36" s="150"/>
      <c r="S36" s="84"/>
      <c r="T36" s="84"/>
      <c r="U36" s="84"/>
      <c r="V36" s="151"/>
      <c r="W36" s="152"/>
      <c r="X36" s="85"/>
      <c r="Y36" s="85"/>
      <c r="Z36" s="85"/>
      <c r="AA36" s="85"/>
      <c r="AB36" s="85"/>
      <c r="AC36" s="85"/>
      <c r="AD36" s="85"/>
      <c r="AE36" s="85"/>
      <c r="AF36" s="85"/>
      <c r="AG36" s="85"/>
      <c r="AH36" s="85"/>
      <c r="AI36" s="85"/>
      <c r="AJ36" s="85"/>
      <c r="AK36" s="85"/>
      <c r="AL36" s="85"/>
      <c r="AM36" s="85"/>
      <c r="AN36" s="85"/>
      <c r="AO36" s="85"/>
      <c r="AP36" s="85"/>
      <c r="AQ36" s="85"/>
      <c r="AR36" s="85"/>
      <c r="AS36" s="153"/>
      <c r="AT36" s="48"/>
      <c r="AU36" s="44"/>
      <c r="AX36" s="77"/>
      <c r="BK36" s="62"/>
      <c r="BL36" s="62"/>
      <c r="BM36" s="62"/>
      <c r="BN36" s="62"/>
      <c r="BO36" s="62"/>
      <c r="BP36" s="62"/>
      <c r="BQ36" s="62"/>
      <c r="BR36" s="62"/>
      <c r="BS36" s="62"/>
      <c r="BT36" s="62"/>
      <c r="BU36" s="62"/>
    </row>
    <row r="37" spans="1:73" ht="17.100000000000001" customHeight="1">
      <c r="A37" s="280"/>
      <c r="B37" s="281"/>
      <c r="C37" s="282" t="s">
        <v>38</v>
      </c>
      <c r="D37" s="283"/>
      <c r="E37" s="283"/>
      <c r="F37" s="283"/>
      <c r="G37" s="283"/>
      <c r="H37" s="283"/>
      <c r="I37" s="283"/>
      <c r="J37" s="283"/>
      <c r="K37" s="283"/>
      <c r="L37" s="284"/>
      <c r="W37" s="368" t="s">
        <v>39</v>
      </c>
      <c r="X37" s="369"/>
      <c r="Y37" s="369"/>
      <c r="Z37" s="369"/>
      <c r="AA37" s="369"/>
      <c r="AB37" s="369"/>
      <c r="AC37" s="369"/>
      <c r="AD37" s="369"/>
      <c r="AE37" s="369"/>
      <c r="AF37" s="369"/>
      <c r="AG37" s="369"/>
      <c r="AH37" s="369"/>
      <c r="AI37" s="369"/>
      <c r="AJ37" s="369"/>
      <c r="AK37" s="369"/>
      <c r="AL37" s="369"/>
      <c r="AM37" s="369"/>
      <c r="AN37" s="369"/>
      <c r="AO37" s="369"/>
      <c r="AP37" s="369"/>
      <c r="AQ37" s="369"/>
      <c r="AR37" s="369"/>
      <c r="AS37" s="370"/>
      <c r="AT37" s="171"/>
      <c r="AU37" s="44"/>
      <c r="AX37" s="77"/>
      <c r="BK37" s="62"/>
      <c r="BL37" s="62"/>
      <c r="BM37" s="62"/>
      <c r="BN37" s="62"/>
      <c r="BO37" s="62"/>
      <c r="BP37" s="62"/>
      <c r="BQ37" s="62"/>
      <c r="BR37" s="62"/>
      <c r="BS37" s="62"/>
      <c r="BT37" s="62"/>
      <c r="BU37" s="62"/>
    </row>
    <row r="38" spans="1:73" ht="17.100000000000001" customHeight="1">
      <c r="A38" s="280"/>
      <c r="B38" s="281"/>
      <c r="C38" s="374" t="s">
        <v>40</v>
      </c>
      <c r="D38" s="375"/>
      <c r="E38" s="375"/>
      <c r="F38" s="375"/>
      <c r="G38" s="375"/>
      <c r="H38" s="375"/>
      <c r="I38" s="375"/>
      <c r="J38" s="375"/>
      <c r="K38" s="375"/>
      <c r="L38" s="376"/>
      <c r="W38" s="371"/>
      <c r="X38" s="372"/>
      <c r="Y38" s="372"/>
      <c r="Z38" s="372"/>
      <c r="AA38" s="372"/>
      <c r="AB38" s="372"/>
      <c r="AC38" s="372"/>
      <c r="AD38" s="372"/>
      <c r="AE38" s="372"/>
      <c r="AF38" s="372"/>
      <c r="AG38" s="372"/>
      <c r="AH38" s="372"/>
      <c r="AI38" s="372"/>
      <c r="AJ38" s="372"/>
      <c r="AK38" s="372"/>
      <c r="AL38" s="372"/>
      <c r="AM38" s="372"/>
      <c r="AN38" s="372"/>
      <c r="AO38" s="372"/>
      <c r="AP38" s="372"/>
      <c r="AQ38" s="372"/>
      <c r="AR38" s="372"/>
      <c r="AS38" s="373"/>
      <c r="AT38" s="171"/>
      <c r="AU38" s="2">
        <v>143.91970000000001</v>
      </c>
      <c r="AV38" s="2">
        <v>83.902950000000004</v>
      </c>
      <c r="AX38" s="77"/>
      <c r="BK38" s="62"/>
      <c r="BL38" s="62"/>
      <c r="BM38" s="62"/>
      <c r="BN38" s="62"/>
      <c r="BO38" s="62"/>
      <c r="BP38" s="62"/>
      <c r="BQ38" s="62"/>
      <c r="BR38" s="62"/>
      <c r="BS38" s="62"/>
      <c r="BT38" s="62"/>
      <c r="BU38" s="62"/>
    </row>
    <row r="39" spans="1:73" ht="2.1" customHeight="1">
      <c r="A39" s="280"/>
      <c r="B39" s="281"/>
      <c r="C39" s="145"/>
      <c r="D39" s="146"/>
      <c r="E39" s="146"/>
      <c r="F39" s="146"/>
      <c r="G39" s="146"/>
      <c r="H39" s="146"/>
      <c r="I39" s="146"/>
      <c r="J39" s="146"/>
      <c r="K39" s="146"/>
      <c r="L39" s="147"/>
      <c r="M39" s="150"/>
      <c r="N39" s="84"/>
      <c r="O39" s="84"/>
      <c r="P39" s="84"/>
      <c r="Q39" s="151"/>
      <c r="R39" s="150"/>
      <c r="S39" s="84"/>
      <c r="T39" s="84"/>
      <c r="U39" s="84"/>
      <c r="V39" s="151"/>
      <c r="W39" s="152"/>
      <c r="X39" s="85"/>
      <c r="Y39" s="85"/>
      <c r="Z39" s="85"/>
      <c r="AA39" s="85"/>
      <c r="AB39" s="85"/>
      <c r="AC39" s="85"/>
      <c r="AD39" s="85"/>
      <c r="AE39" s="85"/>
      <c r="AF39" s="85"/>
      <c r="AG39" s="85"/>
      <c r="AH39" s="85"/>
      <c r="AI39" s="85"/>
      <c r="AJ39" s="85"/>
      <c r="AK39" s="85"/>
      <c r="AL39" s="85"/>
      <c r="AM39" s="85"/>
      <c r="AN39" s="85"/>
      <c r="AO39" s="85"/>
      <c r="AP39" s="85"/>
      <c r="AQ39" s="85"/>
      <c r="AR39" s="85"/>
      <c r="AS39" s="153"/>
      <c r="AT39" s="48"/>
      <c r="AU39" s="44"/>
      <c r="AX39" s="77"/>
      <c r="BK39" s="62"/>
      <c r="BL39" s="62"/>
      <c r="BM39" s="62"/>
      <c r="BN39" s="62"/>
      <c r="BO39" s="62"/>
      <c r="BP39" s="62"/>
      <c r="BQ39" s="62"/>
      <c r="BR39" s="62"/>
      <c r="BS39" s="62"/>
      <c r="BT39" s="62"/>
      <c r="BU39" s="62"/>
    </row>
    <row r="40" spans="1:73" ht="17.100000000000001" customHeight="1">
      <c r="A40" s="280"/>
      <c r="B40" s="281"/>
      <c r="C40" s="282" t="s">
        <v>41</v>
      </c>
      <c r="D40" s="283"/>
      <c r="E40" s="283"/>
      <c r="F40" s="283"/>
      <c r="G40" s="283"/>
      <c r="H40" s="283"/>
      <c r="I40" s="283"/>
      <c r="J40" s="283"/>
      <c r="K40" s="283"/>
      <c r="L40" s="284"/>
      <c r="W40" s="359" t="s">
        <v>42</v>
      </c>
      <c r="X40" s="360"/>
      <c r="Y40" s="360"/>
      <c r="Z40" s="360"/>
      <c r="AA40" s="360"/>
      <c r="AB40" s="360"/>
      <c r="AC40" s="360"/>
      <c r="AD40" s="360"/>
      <c r="AE40" s="360"/>
      <c r="AF40" s="360"/>
      <c r="AG40" s="360"/>
      <c r="AH40" s="360"/>
      <c r="AI40" s="360"/>
      <c r="AJ40" s="360"/>
      <c r="AK40" s="360"/>
      <c r="AL40" s="360"/>
      <c r="AM40" s="360"/>
      <c r="AN40" s="360"/>
      <c r="AO40" s="360"/>
      <c r="AP40" s="360"/>
      <c r="AQ40" s="360"/>
      <c r="AR40" s="360"/>
      <c r="AS40" s="361"/>
      <c r="AT40" s="171"/>
      <c r="AU40" s="44" t="s">
        <v>20</v>
      </c>
      <c r="AW40" s="27" t="s">
        <v>43</v>
      </c>
      <c r="AX40" s="77"/>
      <c r="BK40" s="62"/>
      <c r="BL40" s="62"/>
      <c r="BM40" s="62"/>
      <c r="BN40" s="62"/>
      <c r="BO40" s="62"/>
      <c r="BP40" s="62"/>
      <c r="BQ40" s="62"/>
      <c r="BR40" s="62"/>
      <c r="BS40" s="62"/>
      <c r="BT40" s="62"/>
      <c r="BU40" s="62"/>
    </row>
    <row r="41" spans="1:73" ht="17.100000000000001" customHeight="1" thickBot="1">
      <c r="A41" s="280"/>
      <c r="B41" s="281"/>
      <c r="C41" s="393" t="s">
        <v>40</v>
      </c>
      <c r="D41" s="394"/>
      <c r="E41" s="394"/>
      <c r="F41" s="394"/>
      <c r="G41" s="394"/>
      <c r="H41" s="394"/>
      <c r="I41" s="394"/>
      <c r="J41" s="394"/>
      <c r="K41" s="394"/>
      <c r="L41" s="395"/>
      <c r="W41" s="390"/>
      <c r="X41" s="391"/>
      <c r="Y41" s="391"/>
      <c r="Z41" s="391"/>
      <c r="AA41" s="391"/>
      <c r="AB41" s="391"/>
      <c r="AC41" s="391"/>
      <c r="AD41" s="391"/>
      <c r="AE41" s="391"/>
      <c r="AF41" s="391"/>
      <c r="AG41" s="391"/>
      <c r="AH41" s="391"/>
      <c r="AI41" s="391"/>
      <c r="AJ41" s="391"/>
      <c r="AK41" s="391"/>
      <c r="AL41" s="391"/>
      <c r="AM41" s="391"/>
      <c r="AN41" s="391"/>
      <c r="AO41" s="391"/>
      <c r="AP41" s="391"/>
      <c r="AQ41" s="391"/>
      <c r="AR41" s="391"/>
      <c r="AS41" s="392"/>
      <c r="AT41" s="171"/>
      <c r="AU41" s="3">
        <v>323.86900000000003</v>
      </c>
      <c r="AV41" s="3">
        <v>93.512039999999999</v>
      </c>
      <c r="AW41" s="3">
        <v>413.5881</v>
      </c>
      <c r="AX41" s="3">
        <v>88.28537</v>
      </c>
      <c r="AY41" s="70"/>
      <c r="AZ41" s="70"/>
      <c r="BA41" s="70"/>
      <c r="BB41" s="70"/>
      <c r="BC41" s="70"/>
      <c r="BD41" s="70"/>
      <c r="BE41" s="70"/>
      <c r="BF41" s="70"/>
      <c r="BG41" s="70"/>
      <c r="BH41" s="70"/>
      <c r="BI41" s="70"/>
      <c r="BJ41" s="70"/>
      <c r="BK41" s="62"/>
      <c r="BL41" s="62"/>
      <c r="BM41" s="62"/>
      <c r="BN41" s="62"/>
      <c r="BO41" s="62"/>
      <c r="BP41" s="62"/>
      <c r="BQ41" s="62"/>
      <c r="BR41" s="62"/>
      <c r="BS41" s="62"/>
      <c r="BT41" s="62"/>
      <c r="BU41" s="62"/>
    </row>
    <row r="42" spans="1:73" ht="2.25" customHeight="1">
      <c r="A42" s="280"/>
      <c r="B42" s="281"/>
      <c r="C42" s="55"/>
      <c r="D42" s="55"/>
      <c r="E42" s="55"/>
      <c r="F42" s="55"/>
      <c r="G42" s="55"/>
      <c r="H42" s="55"/>
      <c r="I42" s="55"/>
      <c r="J42" s="55"/>
      <c r="K42" s="55"/>
      <c r="L42" s="55"/>
      <c r="M42" s="55"/>
      <c r="N42" s="56"/>
      <c r="O42" s="56"/>
      <c r="P42" s="56"/>
      <c r="Q42" s="56"/>
      <c r="R42" s="57"/>
      <c r="S42" s="57"/>
      <c r="T42" s="57"/>
      <c r="U42" s="57"/>
      <c r="V42" s="57"/>
      <c r="W42" s="58"/>
      <c r="X42" s="58"/>
      <c r="Y42" s="58"/>
      <c r="Z42" s="58"/>
      <c r="AA42" s="58"/>
      <c r="AB42" s="58"/>
      <c r="AC42" s="58"/>
      <c r="AD42" s="58"/>
      <c r="AE42" s="58"/>
      <c r="AF42" s="58"/>
      <c r="AG42" s="58"/>
      <c r="AH42" s="58"/>
      <c r="AI42" s="59"/>
      <c r="AJ42" s="59"/>
      <c r="AK42" s="59"/>
      <c r="AL42" s="59"/>
      <c r="AM42" s="59"/>
      <c r="AN42" s="59"/>
      <c r="AO42" s="59"/>
      <c r="AP42" s="59"/>
      <c r="AQ42" s="59"/>
      <c r="AR42" s="59"/>
      <c r="AS42" s="59"/>
      <c r="AT42" s="48"/>
      <c r="AU42" s="56"/>
      <c r="AV42" s="56"/>
      <c r="AW42" s="56"/>
      <c r="AX42" s="56"/>
      <c r="AY42" s="76"/>
      <c r="AZ42" s="76"/>
      <c r="BA42" s="76"/>
      <c r="BB42" s="76"/>
      <c r="BC42" s="76"/>
      <c r="BD42" s="76"/>
      <c r="BE42" s="76"/>
      <c r="BF42" s="76"/>
      <c r="BG42" s="76"/>
      <c r="BH42" s="76"/>
      <c r="BI42" s="76"/>
      <c r="BJ42" s="76"/>
      <c r="BK42" s="69"/>
      <c r="BL42" s="69"/>
      <c r="BM42" s="69"/>
      <c r="BN42" s="69"/>
      <c r="BO42" s="69"/>
      <c r="BP42" s="69"/>
      <c r="BQ42" s="69"/>
      <c r="BR42" s="69"/>
      <c r="BS42" s="69"/>
      <c r="BT42" s="69"/>
      <c r="BU42" s="69"/>
    </row>
    <row r="43" spans="1:73" ht="1.5" customHeight="1">
      <c r="A43" s="78"/>
      <c r="B43" s="78"/>
      <c r="D43" s="80"/>
      <c r="E43" s="80"/>
      <c r="F43" s="80"/>
      <c r="G43" s="80"/>
      <c r="H43" s="80"/>
      <c r="I43" s="80"/>
      <c r="J43" s="80"/>
      <c r="K43" s="80"/>
      <c r="L43" s="80"/>
      <c r="M43" s="81"/>
      <c r="N43" s="82"/>
      <c r="O43" s="82"/>
      <c r="P43" s="82"/>
      <c r="Q43" s="82"/>
      <c r="R43" s="83"/>
      <c r="S43" s="84"/>
      <c r="T43" s="84"/>
      <c r="U43" s="84"/>
      <c r="V43" s="84"/>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48"/>
      <c r="AU43" s="56"/>
      <c r="AV43" s="59"/>
      <c r="AW43" s="59"/>
      <c r="AX43" s="59"/>
      <c r="AY43" s="59"/>
      <c r="AZ43" s="59"/>
      <c r="BA43" s="59"/>
      <c r="BB43" s="59"/>
      <c r="BC43" s="59"/>
      <c r="BD43" s="59"/>
      <c r="BE43" s="59"/>
      <c r="BF43" s="59"/>
      <c r="BG43" s="59"/>
      <c r="BH43" s="59"/>
      <c r="BI43" s="59"/>
      <c r="BJ43" s="59"/>
      <c r="BK43" s="59"/>
      <c r="BL43" s="59"/>
      <c r="BM43" s="59"/>
      <c r="BN43" s="58"/>
      <c r="BO43" s="58"/>
      <c r="BP43" s="58"/>
      <c r="BQ43" s="58"/>
      <c r="BR43" s="58"/>
      <c r="BS43" s="58"/>
      <c r="BT43" s="58"/>
      <c r="BU43" s="58"/>
    </row>
    <row r="44" spans="1:73" ht="1.5" customHeight="1">
      <c r="A44" s="78"/>
      <c r="B44" s="78"/>
      <c r="C44" s="80"/>
      <c r="D44" s="80"/>
      <c r="E44" s="80"/>
      <c r="F44" s="80"/>
      <c r="G44" s="80"/>
      <c r="H44" s="80"/>
      <c r="I44" s="80"/>
      <c r="J44" s="80"/>
      <c r="K44" s="80"/>
      <c r="L44" s="80"/>
      <c r="M44" s="83"/>
      <c r="N44" s="84"/>
      <c r="O44" s="84"/>
      <c r="P44" s="84"/>
      <c r="Q44" s="84"/>
      <c r="R44" s="83"/>
      <c r="S44" s="84"/>
      <c r="T44" s="84"/>
      <c r="U44" s="84"/>
      <c r="V44" s="84"/>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48"/>
      <c r="AU44" s="50"/>
      <c r="AV44" s="59"/>
      <c r="AW44" s="59"/>
      <c r="AX44" s="59"/>
      <c r="AY44" s="59"/>
      <c r="AZ44" s="59"/>
      <c r="BA44" s="59"/>
      <c r="BB44" s="59"/>
      <c r="BC44" s="59"/>
      <c r="BD44" s="59"/>
      <c r="BE44" s="59"/>
      <c r="BF44" s="59"/>
      <c r="BG44" s="59"/>
      <c r="BH44" s="59"/>
      <c r="BI44" s="59"/>
      <c r="BJ44" s="59"/>
      <c r="BK44" s="59"/>
      <c r="BL44" s="59"/>
      <c r="BM44" s="59"/>
      <c r="BN44" s="50"/>
      <c r="BO44" s="50"/>
      <c r="BP44" s="50"/>
      <c r="BQ44" s="50"/>
      <c r="BR44" s="50"/>
      <c r="BS44" s="50"/>
      <c r="BT44" s="50"/>
      <c r="BU44" s="50"/>
    </row>
    <row r="45" spans="1:73" ht="1.5" customHeight="1">
      <c r="A45" s="78"/>
      <c r="B45" s="78"/>
      <c r="C45" s="80"/>
      <c r="D45" s="80"/>
      <c r="E45" s="80"/>
      <c r="F45" s="80"/>
      <c r="G45" s="80"/>
      <c r="H45" s="80"/>
      <c r="I45" s="80"/>
      <c r="J45" s="80"/>
      <c r="K45" s="80"/>
      <c r="L45" s="80"/>
      <c r="M45" s="84"/>
      <c r="N45" s="84"/>
      <c r="O45" s="84"/>
      <c r="P45" s="84"/>
      <c r="Q45" s="84"/>
      <c r="R45" s="84"/>
      <c r="S45" s="84"/>
      <c r="T45" s="84"/>
      <c r="U45" s="84"/>
      <c r="V45" s="84"/>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48"/>
      <c r="AU45" s="50"/>
      <c r="AV45" s="59"/>
      <c r="AW45" s="59"/>
      <c r="AX45" s="59"/>
      <c r="AY45" s="59"/>
      <c r="AZ45" s="59"/>
      <c r="BA45" s="59"/>
      <c r="BB45" s="59"/>
      <c r="BC45" s="59"/>
      <c r="BD45" s="59"/>
      <c r="BE45" s="59"/>
      <c r="BF45" s="59"/>
      <c r="BG45" s="59"/>
      <c r="BH45" s="59"/>
      <c r="BI45" s="59"/>
      <c r="BJ45" s="59"/>
      <c r="BK45" s="59"/>
      <c r="BL45" s="59"/>
      <c r="BM45" s="59"/>
      <c r="BN45" s="70"/>
      <c r="BO45" s="70"/>
      <c r="BP45" s="70"/>
      <c r="BQ45" s="70"/>
      <c r="BR45" s="70"/>
      <c r="BS45" s="70"/>
      <c r="BT45" s="70"/>
      <c r="BU45" s="70"/>
    </row>
    <row r="46" spans="1:73" ht="1.5" customHeight="1">
      <c r="A46" s="78"/>
      <c r="B46" s="78"/>
      <c r="C46" s="86"/>
      <c r="D46" s="86"/>
      <c r="E46" s="86"/>
      <c r="F46" s="86"/>
      <c r="G46" s="86"/>
      <c r="H46" s="86"/>
      <c r="I46" s="86"/>
      <c r="J46" s="86"/>
      <c r="K46" s="86"/>
      <c r="L46" s="86"/>
      <c r="M46" s="87"/>
      <c r="N46" s="87"/>
      <c r="O46" s="87"/>
      <c r="P46" s="87"/>
      <c r="Q46" s="87"/>
      <c r="R46" s="88"/>
      <c r="S46" s="88"/>
      <c r="T46" s="88"/>
      <c r="U46" s="88"/>
      <c r="V46" s="88"/>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48"/>
      <c r="AU46" s="50"/>
      <c r="AV46" s="59"/>
      <c r="AW46" s="59"/>
      <c r="AX46" s="59"/>
      <c r="AY46" s="59"/>
      <c r="AZ46" s="59"/>
      <c r="BA46" s="59"/>
      <c r="BB46" s="59"/>
      <c r="BC46" s="59"/>
      <c r="BD46" s="59"/>
      <c r="BE46" s="59"/>
      <c r="BF46" s="59"/>
      <c r="BG46" s="59"/>
      <c r="BH46" s="59"/>
      <c r="BI46" s="59"/>
      <c r="BJ46" s="59"/>
      <c r="BK46" s="59"/>
      <c r="BL46" s="59"/>
      <c r="BM46" s="59"/>
      <c r="BN46" s="70"/>
      <c r="BO46" s="70"/>
      <c r="BP46" s="70"/>
      <c r="BQ46" s="70"/>
      <c r="BR46" s="70"/>
      <c r="BS46" s="70"/>
      <c r="BT46" s="70"/>
      <c r="BU46" s="70"/>
    </row>
    <row r="47" spans="1:73" ht="1.5" customHeight="1">
      <c r="A47" s="78"/>
      <c r="B47" s="78"/>
      <c r="C47" s="80"/>
      <c r="D47" s="80"/>
      <c r="E47" s="80"/>
      <c r="F47" s="80"/>
      <c r="G47" s="80"/>
      <c r="H47" s="80"/>
      <c r="I47" s="80"/>
      <c r="J47" s="80"/>
      <c r="K47" s="80"/>
      <c r="L47" s="80"/>
      <c r="M47" s="83"/>
      <c r="N47" s="84"/>
      <c r="O47" s="84"/>
      <c r="P47" s="84"/>
      <c r="Q47" s="84"/>
      <c r="R47" s="83"/>
      <c r="S47" s="84"/>
      <c r="T47" s="84"/>
      <c r="U47" s="84"/>
      <c r="V47" s="84"/>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48"/>
      <c r="AU47" s="50"/>
      <c r="AV47" s="59"/>
      <c r="AW47" s="59"/>
      <c r="AX47" s="59"/>
      <c r="AY47" s="59"/>
      <c r="AZ47" s="59"/>
      <c r="BA47" s="59"/>
      <c r="BB47" s="59"/>
      <c r="BC47" s="59"/>
      <c r="BD47" s="59"/>
      <c r="BE47" s="59"/>
      <c r="BF47" s="59"/>
      <c r="BG47" s="59"/>
      <c r="BH47" s="59"/>
      <c r="BI47" s="59"/>
      <c r="BJ47" s="59"/>
      <c r="BK47" s="59"/>
      <c r="BL47" s="59"/>
      <c r="BM47" s="59"/>
      <c r="BN47" s="70"/>
      <c r="BO47" s="70"/>
      <c r="BP47" s="70"/>
      <c r="BQ47" s="70"/>
      <c r="BR47" s="70"/>
      <c r="BS47" s="70"/>
      <c r="BT47" s="70"/>
      <c r="BU47" s="70"/>
    </row>
    <row r="48" spans="1:73" ht="1.5" customHeight="1">
      <c r="A48" s="78"/>
      <c r="B48" s="78"/>
      <c r="C48" s="80"/>
      <c r="D48" s="80"/>
      <c r="E48" s="80"/>
      <c r="F48" s="80"/>
      <c r="G48" s="80"/>
      <c r="H48" s="80"/>
      <c r="I48" s="80"/>
      <c r="J48" s="80"/>
      <c r="K48" s="80"/>
      <c r="L48" s="80"/>
      <c r="M48" s="84"/>
      <c r="N48" s="84"/>
      <c r="O48" s="84"/>
      <c r="P48" s="84"/>
      <c r="Q48" s="84"/>
      <c r="R48" s="84"/>
      <c r="S48" s="84"/>
      <c r="T48" s="84"/>
      <c r="U48" s="84"/>
      <c r="V48" s="84"/>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48"/>
      <c r="AU48" s="50"/>
      <c r="AV48" s="59"/>
      <c r="AW48" s="59"/>
      <c r="AX48" s="59"/>
      <c r="AY48" s="59"/>
      <c r="AZ48" s="59"/>
      <c r="BA48" s="59"/>
      <c r="BB48" s="59"/>
      <c r="BC48" s="59"/>
      <c r="BD48" s="59"/>
      <c r="BE48" s="59"/>
      <c r="BF48" s="59"/>
      <c r="BG48" s="59"/>
      <c r="BH48" s="59"/>
      <c r="BI48" s="59"/>
      <c r="BJ48" s="59"/>
      <c r="BK48" s="59"/>
      <c r="BL48" s="59"/>
      <c r="BM48" s="59"/>
      <c r="BN48" s="70"/>
      <c r="BO48" s="70"/>
      <c r="BP48" s="70"/>
      <c r="BQ48" s="70"/>
      <c r="BR48" s="70"/>
      <c r="BS48" s="70"/>
      <c r="BT48" s="70"/>
      <c r="BU48" s="70"/>
    </row>
    <row r="49" spans="1:201" ht="1.5" customHeight="1">
      <c r="B49" s="90"/>
      <c r="C49" s="91"/>
      <c r="D49" s="91"/>
      <c r="E49" s="91"/>
      <c r="F49" s="91"/>
      <c r="G49" s="91"/>
      <c r="H49" s="91"/>
      <c r="I49" s="91"/>
      <c r="J49" s="91"/>
      <c r="K49" s="91"/>
      <c r="L49" s="91"/>
      <c r="M49" s="91"/>
      <c r="N49" s="92"/>
      <c r="O49" s="92"/>
      <c r="P49" s="92"/>
      <c r="Q49" s="92"/>
      <c r="R49" s="93"/>
      <c r="S49" s="93"/>
      <c r="T49" s="57"/>
      <c r="U49" s="93"/>
      <c r="V49" s="93"/>
      <c r="W49" s="58"/>
      <c r="X49" s="58"/>
      <c r="Y49" s="58"/>
      <c r="Z49" s="58"/>
      <c r="AA49" s="58"/>
      <c r="AB49" s="58"/>
      <c r="AC49" s="58"/>
      <c r="AD49" s="58"/>
      <c r="AE49" s="58"/>
      <c r="AF49" s="58"/>
      <c r="AG49" s="58"/>
      <c r="AH49" s="58"/>
      <c r="AI49" s="61"/>
      <c r="AJ49" s="61"/>
      <c r="AK49" s="61"/>
      <c r="AL49" s="61"/>
      <c r="AM49" s="61"/>
      <c r="AN49" s="61"/>
      <c r="AO49" s="61"/>
      <c r="AP49" s="61"/>
      <c r="AQ49" s="61"/>
      <c r="AR49" s="61"/>
      <c r="AS49" s="61"/>
      <c r="AT49" s="48"/>
      <c r="AU49" s="92"/>
      <c r="AV49" s="59"/>
      <c r="AW49" s="59"/>
      <c r="AX49" s="59"/>
      <c r="AY49" s="59"/>
      <c r="AZ49" s="59"/>
      <c r="BA49" s="59"/>
      <c r="BB49" s="59"/>
      <c r="BC49" s="59"/>
      <c r="BD49" s="59"/>
      <c r="BE49" s="59"/>
      <c r="BF49" s="59"/>
      <c r="BG49" s="59"/>
      <c r="BH49" s="59"/>
      <c r="BI49" s="59"/>
      <c r="BJ49" s="59"/>
      <c r="BK49" s="59"/>
      <c r="BL49" s="59"/>
      <c r="BM49" s="59"/>
      <c r="BN49" s="76"/>
      <c r="BO49" s="76"/>
      <c r="BP49" s="76"/>
      <c r="BQ49" s="76"/>
      <c r="BR49" s="76"/>
      <c r="BS49" s="76"/>
      <c r="BT49" s="76"/>
      <c r="BU49" s="76"/>
    </row>
    <row r="50" spans="1:201" ht="1.5" customHeight="1">
      <c r="B50" s="90"/>
      <c r="C50" s="44"/>
      <c r="D50" s="44"/>
      <c r="E50" s="44"/>
      <c r="F50" s="44"/>
      <c r="G50" s="44"/>
      <c r="H50" s="44"/>
      <c r="I50" s="44"/>
      <c r="J50" s="44"/>
      <c r="K50" s="44"/>
      <c r="L50" s="44"/>
      <c r="M50" s="44"/>
      <c r="N50" s="44"/>
      <c r="O50" s="44"/>
      <c r="P50" s="44"/>
      <c r="Q50" s="44"/>
      <c r="R50" s="93"/>
      <c r="S50" s="93"/>
      <c r="T50" s="93"/>
      <c r="U50" s="93"/>
      <c r="V50" s="93"/>
      <c r="W50" s="70"/>
      <c r="X50" s="70"/>
      <c r="Y50" s="70"/>
      <c r="Z50" s="70"/>
      <c r="AA50" s="70"/>
      <c r="AB50" s="70"/>
      <c r="AC50" s="70"/>
      <c r="AD50" s="70"/>
      <c r="AE50" s="70"/>
      <c r="AF50" s="70"/>
      <c r="AG50" s="70"/>
      <c r="AH50" s="70"/>
      <c r="AI50" s="50"/>
      <c r="AJ50" s="50"/>
      <c r="AK50" s="50"/>
      <c r="AL50" s="50"/>
      <c r="AM50" s="50"/>
      <c r="AN50" s="50"/>
      <c r="AO50" s="50"/>
      <c r="AP50" s="50"/>
      <c r="AQ50" s="50"/>
      <c r="AR50" s="50"/>
      <c r="AS50" s="50"/>
      <c r="AT50" s="48"/>
      <c r="AU50" s="44"/>
      <c r="AV50" s="59"/>
      <c r="AW50" s="59"/>
      <c r="AX50" s="59"/>
      <c r="AY50" s="59"/>
      <c r="AZ50" s="59"/>
      <c r="BA50" s="59"/>
      <c r="BB50" s="59"/>
      <c r="BC50" s="59"/>
      <c r="BD50" s="59"/>
      <c r="BE50" s="59"/>
      <c r="BF50" s="59"/>
      <c r="BG50" s="59"/>
      <c r="BH50" s="59"/>
      <c r="BI50" s="59"/>
      <c r="BJ50" s="59"/>
      <c r="BK50" s="59"/>
      <c r="BL50" s="59"/>
      <c r="BM50" s="59"/>
      <c r="BN50" s="70"/>
      <c r="BO50" s="70"/>
      <c r="BP50" s="70"/>
      <c r="BQ50" s="70"/>
      <c r="BR50" s="70"/>
      <c r="BS50" s="70"/>
      <c r="BT50" s="70"/>
      <c r="BU50" s="70"/>
      <c r="GS50" s="27">
        <v>55.519445641514494</v>
      </c>
    </row>
    <row r="51" spans="1:201" ht="1.5" customHeight="1" thickBot="1">
      <c r="B51" s="90"/>
      <c r="C51" s="44"/>
      <c r="D51" s="44"/>
      <c r="E51" s="44"/>
      <c r="F51" s="44"/>
      <c r="G51" s="44"/>
      <c r="H51" s="44"/>
      <c r="I51" s="44"/>
      <c r="J51" s="44"/>
      <c r="K51" s="44"/>
      <c r="L51" s="44"/>
      <c r="M51" s="44"/>
      <c r="N51" s="44"/>
      <c r="O51" s="44"/>
      <c r="P51" s="44"/>
      <c r="Q51" s="44"/>
      <c r="R51" s="93"/>
      <c r="S51" s="93"/>
      <c r="T51" s="93"/>
      <c r="U51" s="93"/>
      <c r="V51" s="93"/>
      <c r="W51" s="70"/>
      <c r="X51" s="70"/>
      <c r="Y51" s="70"/>
      <c r="Z51" s="70"/>
      <c r="AA51" s="70"/>
      <c r="AB51" s="70"/>
      <c r="AC51" s="70"/>
      <c r="AD51" s="70"/>
      <c r="AE51" s="70"/>
      <c r="AF51" s="70"/>
      <c r="AG51" s="70"/>
      <c r="AH51" s="70"/>
      <c r="AI51" s="50"/>
      <c r="AJ51" s="50"/>
      <c r="AK51" s="50"/>
      <c r="AL51" s="50"/>
      <c r="AM51" s="50"/>
      <c r="AN51" s="50"/>
      <c r="AO51" s="50"/>
      <c r="AP51" s="50"/>
      <c r="AQ51" s="50"/>
      <c r="AR51" s="50"/>
      <c r="AS51" s="50"/>
      <c r="AT51" s="48"/>
      <c r="AU51" s="44"/>
      <c r="AV51" s="59"/>
      <c r="AW51" s="59"/>
      <c r="AX51" s="59"/>
      <c r="AY51" s="59"/>
      <c r="AZ51" s="59"/>
      <c r="BA51" s="59"/>
      <c r="BB51" s="59"/>
      <c r="BC51" s="59"/>
      <c r="BD51" s="59"/>
      <c r="BE51" s="59"/>
      <c r="BF51" s="59"/>
      <c r="BG51" s="59"/>
      <c r="BH51" s="59"/>
      <c r="BI51" s="59"/>
      <c r="BJ51" s="59"/>
      <c r="BK51" s="59"/>
      <c r="BL51" s="59"/>
      <c r="BM51" s="59"/>
      <c r="BN51" s="70"/>
      <c r="BO51" s="70"/>
      <c r="BP51" s="70"/>
      <c r="BQ51" s="70"/>
      <c r="BR51" s="70"/>
      <c r="BS51" s="70"/>
      <c r="BT51" s="70"/>
      <c r="BU51" s="70"/>
    </row>
    <row r="52" spans="1:201" s="99" customFormat="1" ht="2.1" customHeight="1" thickBot="1">
      <c r="A52" s="64"/>
      <c r="B52" s="94"/>
      <c r="C52" s="55"/>
      <c r="D52" s="55"/>
      <c r="E52" s="55"/>
      <c r="F52" s="55"/>
      <c r="G52" s="55"/>
      <c r="H52" s="55"/>
      <c r="I52" s="55"/>
      <c r="J52" s="55"/>
      <c r="K52" s="55"/>
      <c r="L52" s="55"/>
      <c r="M52" s="95"/>
      <c r="N52" s="66"/>
      <c r="O52" s="66"/>
      <c r="P52" s="66"/>
      <c r="Q52" s="66"/>
      <c r="R52" s="96"/>
      <c r="S52" s="96"/>
      <c r="T52" s="96"/>
      <c r="U52" s="96"/>
      <c r="V52" s="96"/>
      <c r="W52" s="97"/>
      <c r="X52" s="97"/>
      <c r="Y52" s="97"/>
      <c r="Z52" s="97"/>
      <c r="AA52" s="97"/>
      <c r="AB52" s="97"/>
      <c r="AC52" s="97"/>
      <c r="AD52" s="97"/>
      <c r="AE52" s="97"/>
      <c r="AF52" s="97"/>
      <c r="AG52" s="97"/>
      <c r="AH52" s="97"/>
      <c r="AI52" s="98"/>
      <c r="AJ52" s="98"/>
      <c r="AK52" s="98"/>
      <c r="AL52" s="98"/>
      <c r="AM52" s="98"/>
      <c r="AN52" s="98"/>
      <c r="AO52" s="98"/>
      <c r="AP52" s="98"/>
      <c r="AQ52" s="98"/>
      <c r="AR52" s="98"/>
      <c r="AS52" s="98"/>
      <c r="AT52" s="48"/>
      <c r="AU52" s="56"/>
      <c r="AV52" s="59"/>
      <c r="AW52" s="59"/>
      <c r="AX52" s="59"/>
      <c r="AY52" s="59"/>
      <c r="AZ52" s="59"/>
      <c r="BA52" s="59"/>
      <c r="BB52" s="59"/>
      <c r="BC52" s="59"/>
      <c r="BD52" s="59"/>
      <c r="BE52" s="59"/>
      <c r="BF52" s="59"/>
      <c r="BG52" s="59"/>
      <c r="BH52" s="59"/>
      <c r="BI52" s="59"/>
      <c r="BJ52" s="59"/>
      <c r="BK52" s="59"/>
      <c r="BL52" s="59"/>
      <c r="BM52" s="59"/>
      <c r="BN52" s="76"/>
      <c r="BO52" s="76"/>
      <c r="BP52" s="76"/>
      <c r="BQ52" s="76"/>
      <c r="BR52" s="76"/>
      <c r="BS52" s="76"/>
      <c r="BT52" s="76"/>
      <c r="BU52" s="76"/>
      <c r="BV52" s="27"/>
      <c r="BW52" s="27"/>
      <c r="BX52" s="27"/>
      <c r="BY52" s="27"/>
      <c r="BZ52" s="27"/>
      <c r="CA52" s="27"/>
      <c r="CB52" s="27"/>
      <c r="CC52" s="27"/>
      <c r="CD52" s="27"/>
    </row>
    <row r="53" spans="1:201" ht="17.25" customHeight="1">
      <c r="A53" s="434" t="s">
        <v>44</v>
      </c>
      <c r="B53" s="435"/>
      <c r="C53" s="396" t="s">
        <v>45</v>
      </c>
      <c r="D53" s="397"/>
      <c r="E53" s="397"/>
      <c r="F53" s="397"/>
      <c r="G53" s="397"/>
      <c r="H53" s="397"/>
      <c r="I53" s="397"/>
      <c r="J53" s="397"/>
      <c r="K53" s="397"/>
      <c r="L53" s="398"/>
      <c r="W53" s="399" t="s">
        <v>46</v>
      </c>
      <c r="X53" s="400"/>
      <c r="Y53" s="400"/>
      <c r="Z53" s="400"/>
      <c r="AA53" s="400"/>
      <c r="AB53" s="400"/>
      <c r="AC53" s="400"/>
      <c r="AD53" s="400"/>
      <c r="AE53" s="400"/>
      <c r="AF53" s="400"/>
      <c r="AG53" s="400"/>
      <c r="AH53" s="400"/>
      <c r="AI53" s="400"/>
      <c r="AJ53" s="400"/>
      <c r="AK53" s="400"/>
      <c r="AL53" s="400"/>
      <c r="AM53" s="400"/>
      <c r="AN53" s="400"/>
      <c r="AO53" s="400"/>
      <c r="AP53" s="400"/>
      <c r="AQ53" s="400"/>
      <c r="AR53" s="400"/>
      <c r="AS53" s="401"/>
      <c r="AT53" s="171"/>
      <c r="AU53" s="50" t="s">
        <v>47</v>
      </c>
      <c r="AV53" s="44"/>
      <c r="AW53" s="50" t="s">
        <v>36</v>
      </c>
      <c r="AX53" s="50"/>
      <c r="AY53" s="50"/>
      <c r="AZ53" s="44"/>
      <c r="BA53" s="50"/>
      <c r="BB53" s="50"/>
      <c r="BC53" s="50"/>
      <c r="BD53" s="50"/>
      <c r="BE53" s="50"/>
      <c r="BF53" s="50"/>
      <c r="BG53" s="50"/>
      <c r="BH53" s="50"/>
      <c r="BI53" s="50"/>
      <c r="BJ53" s="50"/>
      <c r="BK53" s="70"/>
      <c r="BL53" s="70"/>
      <c r="BM53" s="70"/>
      <c r="BN53" s="70"/>
      <c r="BO53" s="70"/>
      <c r="BP53" s="70"/>
      <c r="BQ53" s="70"/>
      <c r="BR53" s="70"/>
      <c r="BS53" s="70"/>
      <c r="BT53" s="70"/>
      <c r="BU53" s="70"/>
    </row>
    <row r="54" spans="1:201" ht="17.25" customHeight="1">
      <c r="A54" s="436"/>
      <c r="B54" s="437"/>
      <c r="C54" s="383" t="s">
        <v>48</v>
      </c>
      <c r="D54" s="384"/>
      <c r="E54" s="384"/>
      <c r="F54" s="384"/>
      <c r="G54" s="384"/>
      <c r="H54" s="384"/>
      <c r="I54" s="384"/>
      <c r="J54" s="384"/>
      <c r="K54" s="384"/>
      <c r="L54" s="385"/>
      <c r="W54" s="380"/>
      <c r="X54" s="381"/>
      <c r="Y54" s="381"/>
      <c r="Z54" s="381"/>
      <c r="AA54" s="381"/>
      <c r="AB54" s="381"/>
      <c r="AC54" s="381"/>
      <c r="AD54" s="381"/>
      <c r="AE54" s="381"/>
      <c r="AF54" s="381"/>
      <c r="AG54" s="381"/>
      <c r="AH54" s="381"/>
      <c r="AI54" s="381"/>
      <c r="AJ54" s="381"/>
      <c r="AK54" s="381"/>
      <c r="AL54" s="381"/>
      <c r="AM54" s="381"/>
      <c r="AN54" s="381"/>
      <c r="AO54" s="381"/>
      <c r="AP54" s="381"/>
      <c r="AQ54" s="381"/>
      <c r="AR54" s="381"/>
      <c r="AS54" s="382"/>
      <c r="AT54" s="171"/>
      <c r="AU54" s="14">
        <v>-0.23699999999999999</v>
      </c>
      <c r="AV54" s="14">
        <v>0.47099999999999997</v>
      </c>
      <c r="AW54" s="14">
        <v>-0.5</v>
      </c>
      <c r="AX54" s="14">
        <v>0.54700000000000004</v>
      </c>
      <c r="AY54" s="44"/>
      <c r="AZ54" s="50"/>
      <c r="BA54" s="50"/>
      <c r="BB54" s="50"/>
      <c r="BC54" s="50"/>
      <c r="BD54" s="50"/>
      <c r="BE54" s="50"/>
      <c r="BF54" s="50"/>
      <c r="BG54" s="50"/>
      <c r="BH54" s="50"/>
      <c r="BI54" s="50"/>
      <c r="BJ54" s="50"/>
      <c r="BK54" s="70"/>
      <c r="BL54" s="70"/>
      <c r="BM54" s="70"/>
      <c r="BN54" s="70"/>
      <c r="BO54" s="70"/>
      <c r="BP54" s="70"/>
      <c r="BQ54" s="70"/>
      <c r="BR54" s="70"/>
      <c r="BS54" s="70"/>
      <c r="BT54" s="70"/>
      <c r="BU54" s="70"/>
    </row>
    <row r="55" spans="1:201" ht="2.1" customHeight="1">
      <c r="A55" s="436"/>
      <c r="B55" s="437"/>
      <c r="C55" s="154"/>
      <c r="D55" s="155"/>
      <c r="E55" s="71"/>
      <c r="F55" s="55"/>
      <c r="G55" s="55"/>
      <c r="H55" s="55"/>
      <c r="I55" s="55"/>
      <c r="J55" s="55"/>
      <c r="K55" s="55"/>
      <c r="L55" s="55"/>
      <c r="M55" s="100"/>
      <c r="N55" s="101"/>
      <c r="O55" s="101"/>
      <c r="P55" s="101"/>
      <c r="Q55" s="102"/>
      <c r="R55" s="100"/>
      <c r="S55" s="101"/>
      <c r="T55" s="101"/>
      <c r="U55" s="101"/>
      <c r="V55" s="102"/>
      <c r="W55" s="61"/>
      <c r="X55" s="61"/>
      <c r="Y55" s="61"/>
      <c r="Z55" s="61"/>
      <c r="AA55" s="61"/>
      <c r="AB55" s="61"/>
      <c r="AC55" s="61"/>
      <c r="AD55" s="61"/>
      <c r="AE55" s="61"/>
      <c r="AF55" s="61"/>
      <c r="AG55" s="61"/>
      <c r="AH55" s="103"/>
      <c r="AI55" s="104"/>
      <c r="AJ55" s="104"/>
      <c r="AK55" s="104"/>
      <c r="AL55" s="104"/>
      <c r="AM55" s="104"/>
      <c r="AN55" s="104"/>
      <c r="AO55" s="104"/>
      <c r="AP55" s="104"/>
      <c r="AQ55" s="104"/>
      <c r="AR55" s="104"/>
      <c r="AS55" s="105"/>
      <c r="AT55" s="48"/>
      <c r="AU55" s="92"/>
      <c r="AV55" s="92"/>
      <c r="AW55" s="92"/>
      <c r="AX55" s="92"/>
      <c r="AY55" s="61"/>
      <c r="AZ55" s="61"/>
      <c r="BA55" s="61"/>
      <c r="BB55" s="61"/>
      <c r="BC55" s="61"/>
      <c r="BD55" s="61"/>
      <c r="BE55" s="61"/>
      <c r="BF55" s="61"/>
      <c r="BG55" s="61"/>
      <c r="BH55" s="61"/>
      <c r="BI55" s="61"/>
      <c r="BJ55" s="61"/>
      <c r="BK55" s="76"/>
      <c r="BL55" s="76"/>
      <c r="BM55" s="76"/>
      <c r="BN55" s="76"/>
      <c r="BO55" s="76"/>
      <c r="BP55" s="76"/>
      <c r="BQ55" s="76"/>
      <c r="BR55" s="76"/>
      <c r="BS55" s="76"/>
      <c r="BT55" s="76"/>
      <c r="BU55" s="76"/>
    </row>
    <row r="56" spans="1:201" ht="17.25" customHeight="1">
      <c r="A56" s="436"/>
      <c r="B56" s="437"/>
      <c r="C56" s="402" t="s">
        <v>49</v>
      </c>
      <c r="D56" s="403"/>
      <c r="E56" s="403"/>
      <c r="F56" s="403"/>
      <c r="G56" s="403"/>
      <c r="H56" s="403"/>
      <c r="I56" s="403"/>
      <c r="J56" s="403"/>
      <c r="K56" s="403"/>
      <c r="L56" s="404"/>
      <c r="W56" s="377" t="s">
        <v>50</v>
      </c>
      <c r="X56" s="378"/>
      <c r="Y56" s="378"/>
      <c r="Z56" s="378"/>
      <c r="AA56" s="378"/>
      <c r="AB56" s="378"/>
      <c r="AC56" s="378"/>
      <c r="AD56" s="378"/>
      <c r="AE56" s="378"/>
      <c r="AF56" s="378"/>
      <c r="AG56" s="378"/>
      <c r="AH56" s="378"/>
      <c r="AI56" s="378"/>
      <c r="AJ56" s="378"/>
      <c r="AK56" s="378"/>
      <c r="AL56" s="378"/>
      <c r="AM56" s="378"/>
      <c r="AN56" s="378"/>
      <c r="AO56" s="378"/>
      <c r="AP56" s="378"/>
      <c r="AQ56" s="378"/>
      <c r="AR56" s="378"/>
      <c r="AS56" s="379"/>
      <c r="AT56" s="171"/>
      <c r="AU56" s="44" t="s">
        <v>20</v>
      </c>
      <c r="AW56" s="27" t="s">
        <v>35</v>
      </c>
      <c r="AY56" s="27" t="s">
        <v>36</v>
      </c>
      <c r="BS56" s="70"/>
      <c r="BT56" s="70"/>
      <c r="BU56" s="70"/>
    </row>
    <row r="57" spans="1:201" ht="17.25" customHeight="1">
      <c r="A57" s="436"/>
      <c r="B57" s="437"/>
      <c r="C57" s="383" t="s">
        <v>51</v>
      </c>
      <c r="D57" s="384"/>
      <c r="E57" s="384"/>
      <c r="F57" s="384"/>
      <c r="G57" s="384"/>
      <c r="H57" s="384"/>
      <c r="I57" s="384"/>
      <c r="J57" s="384"/>
      <c r="K57" s="384"/>
      <c r="L57" s="385"/>
      <c r="W57" s="380"/>
      <c r="X57" s="381"/>
      <c r="Y57" s="381"/>
      <c r="Z57" s="381"/>
      <c r="AA57" s="381"/>
      <c r="AB57" s="381"/>
      <c r="AC57" s="381"/>
      <c r="AD57" s="381"/>
      <c r="AE57" s="381"/>
      <c r="AF57" s="381"/>
      <c r="AG57" s="381"/>
      <c r="AH57" s="381"/>
      <c r="AI57" s="381"/>
      <c r="AJ57" s="381"/>
      <c r="AK57" s="381"/>
      <c r="AL57" s="381"/>
      <c r="AM57" s="381"/>
      <c r="AN57" s="381"/>
      <c r="AO57" s="381"/>
      <c r="AP57" s="381"/>
      <c r="AQ57" s="381"/>
      <c r="AR57" s="381"/>
      <c r="AS57" s="382"/>
      <c r="AT57" s="171"/>
      <c r="AU57" s="172">
        <v>2.77</v>
      </c>
      <c r="AV57" s="172">
        <v>0.88200000000000001</v>
      </c>
      <c r="AW57" s="172">
        <v>2.37</v>
      </c>
      <c r="AX57" s="172">
        <v>1.07</v>
      </c>
      <c r="AY57" s="172">
        <v>1.79</v>
      </c>
      <c r="AZ57" s="172">
        <v>0.99</v>
      </c>
      <c r="BS57" s="70"/>
      <c r="BT57" s="70"/>
      <c r="BU57" s="70"/>
    </row>
    <row r="58" spans="1:201" ht="2.25" customHeight="1">
      <c r="A58" s="436"/>
      <c r="B58" s="437"/>
      <c r="C58" s="106"/>
      <c r="D58" s="107"/>
      <c r="E58" s="107"/>
      <c r="F58" s="107"/>
      <c r="G58" s="107"/>
      <c r="H58" s="107"/>
      <c r="I58" s="107"/>
      <c r="J58" s="107"/>
      <c r="K58" s="107"/>
      <c r="L58" s="107"/>
      <c r="M58" s="108"/>
      <c r="N58" s="108"/>
      <c r="O58" s="108"/>
      <c r="P58" s="108"/>
      <c r="Q58" s="108"/>
      <c r="R58" s="108"/>
      <c r="S58" s="108"/>
      <c r="T58" s="108"/>
      <c r="U58" s="108"/>
      <c r="V58" s="108"/>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10"/>
      <c r="AT58" s="48"/>
      <c r="AU58" s="56"/>
      <c r="AV58" s="56"/>
      <c r="AW58" s="56"/>
      <c r="AX58" s="56"/>
      <c r="AY58" s="61"/>
      <c r="AZ58" s="61"/>
      <c r="BA58" s="61"/>
      <c r="BB58" s="61"/>
      <c r="BC58" s="61"/>
      <c r="BD58" s="61"/>
      <c r="BE58" s="61"/>
      <c r="BF58" s="61"/>
      <c r="BG58" s="61"/>
      <c r="BH58" s="61"/>
      <c r="BI58" s="61"/>
      <c r="BJ58" s="61"/>
      <c r="BK58" s="76"/>
      <c r="BL58" s="76"/>
      <c r="BM58" s="76"/>
      <c r="BN58" s="76"/>
      <c r="BO58" s="76"/>
      <c r="BP58" s="76"/>
      <c r="BQ58" s="76"/>
      <c r="BR58" s="76"/>
      <c r="BS58" s="76"/>
      <c r="BT58" s="76"/>
      <c r="BU58" s="76"/>
    </row>
    <row r="59" spans="1:201" ht="17.25" customHeight="1">
      <c r="A59" s="436"/>
      <c r="B59" s="437"/>
      <c r="C59" s="386" t="s">
        <v>52</v>
      </c>
      <c r="D59" s="386"/>
      <c r="E59" s="386"/>
      <c r="F59" s="386"/>
      <c r="G59" s="386"/>
      <c r="H59" s="386"/>
      <c r="I59" s="386"/>
      <c r="J59" s="386"/>
      <c r="K59" s="386"/>
      <c r="L59" s="387"/>
      <c r="W59" s="377" t="s">
        <v>53</v>
      </c>
      <c r="X59" s="378"/>
      <c r="Y59" s="378"/>
      <c r="Z59" s="378"/>
      <c r="AA59" s="378"/>
      <c r="AB59" s="378"/>
      <c r="AC59" s="378"/>
      <c r="AD59" s="378"/>
      <c r="AE59" s="378"/>
      <c r="AF59" s="378"/>
      <c r="AG59" s="378"/>
      <c r="AH59" s="378"/>
      <c r="AI59" s="378"/>
      <c r="AJ59" s="378"/>
      <c r="AK59" s="378"/>
      <c r="AL59" s="378"/>
      <c r="AM59" s="378"/>
      <c r="AN59" s="378"/>
      <c r="AO59" s="378"/>
      <c r="AP59" s="378"/>
      <c r="AQ59" s="378"/>
      <c r="AR59" s="378"/>
      <c r="AS59" s="379"/>
      <c r="AT59" s="48"/>
      <c r="AU59" s="44" t="s">
        <v>20</v>
      </c>
      <c r="AW59" s="27" t="s">
        <v>35</v>
      </c>
      <c r="AY59" s="27" t="s">
        <v>36</v>
      </c>
      <c r="BP59" s="70"/>
      <c r="BQ59" s="70"/>
      <c r="BR59" s="70"/>
      <c r="BS59" s="70"/>
      <c r="BT59" s="70"/>
      <c r="BU59" s="70"/>
    </row>
    <row r="60" spans="1:201" ht="17.25" customHeight="1">
      <c r="A60" s="436"/>
      <c r="B60" s="437"/>
      <c r="C60" s="388"/>
      <c r="D60" s="388"/>
      <c r="E60" s="388"/>
      <c r="F60" s="388"/>
      <c r="G60" s="388"/>
      <c r="H60" s="388"/>
      <c r="I60" s="388"/>
      <c r="J60" s="388"/>
      <c r="K60" s="388"/>
      <c r="L60" s="389"/>
      <c r="W60" s="380"/>
      <c r="X60" s="381"/>
      <c r="Y60" s="381"/>
      <c r="Z60" s="381"/>
      <c r="AA60" s="381"/>
      <c r="AB60" s="381"/>
      <c r="AC60" s="381"/>
      <c r="AD60" s="381"/>
      <c r="AE60" s="381"/>
      <c r="AF60" s="381"/>
      <c r="AG60" s="381"/>
      <c r="AH60" s="381"/>
      <c r="AI60" s="381"/>
      <c r="AJ60" s="381"/>
      <c r="AK60" s="381"/>
      <c r="AL60" s="381"/>
      <c r="AM60" s="381"/>
      <c r="AN60" s="381"/>
      <c r="AO60" s="381"/>
      <c r="AP60" s="381"/>
      <c r="AQ60" s="381"/>
      <c r="AR60" s="381"/>
      <c r="AS60" s="382"/>
      <c r="AT60" s="48"/>
      <c r="AU60" s="4">
        <v>5.2598419999999999</v>
      </c>
      <c r="AV60" s="4">
        <v>1.796988</v>
      </c>
      <c r="AW60" s="4">
        <v>5.8510970000000002</v>
      </c>
      <c r="AX60" s="4">
        <v>2.174515</v>
      </c>
      <c r="AY60" s="4">
        <v>4.6706599999999998</v>
      </c>
      <c r="AZ60" s="4">
        <v>1.851715</v>
      </c>
      <c r="BP60" s="70"/>
      <c r="BQ60" s="70"/>
      <c r="BR60" s="70"/>
      <c r="BS60" s="70"/>
      <c r="BT60" s="70"/>
      <c r="BU60" s="70"/>
    </row>
    <row r="61" spans="1:201" ht="2.25" customHeight="1">
      <c r="A61" s="436"/>
      <c r="B61" s="437"/>
      <c r="C61" s="55"/>
      <c r="D61" s="55"/>
      <c r="E61" s="55"/>
      <c r="F61" s="55"/>
      <c r="G61" s="55"/>
      <c r="H61" s="55"/>
      <c r="I61" s="55"/>
      <c r="J61" s="55"/>
      <c r="K61" s="55"/>
      <c r="L61" s="55"/>
      <c r="M61" s="55"/>
      <c r="N61" s="56"/>
      <c r="O61" s="56"/>
      <c r="P61" s="56"/>
      <c r="Q61" s="56"/>
      <c r="R61" s="55"/>
      <c r="S61" s="56"/>
      <c r="T61" s="56"/>
      <c r="U61" s="56"/>
      <c r="V61" s="56"/>
      <c r="W61" s="61"/>
      <c r="X61" s="61"/>
      <c r="Y61" s="61"/>
      <c r="Z61" s="61"/>
      <c r="AA61" s="61"/>
      <c r="AB61" s="61"/>
      <c r="AC61" s="61"/>
      <c r="AD61" s="61"/>
      <c r="AE61" s="61"/>
      <c r="AF61" s="61"/>
      <c r="AG61" s="61"/>
      <c r="AH61" s="61"/>
      <c r="AI61" s="111"/>
      <c r="AJ61" s="111"/>
      <c r="AK61" s="111"/>
      <c r="AL61" s="111"/>
      <c r="AM61" s="111"/>
      <c r="AN61" s="111"/>
      <c r="AO61" s="111"/>
      <c r="AP61" s="111"/>
      <c r="AQ61" s="111"/>
      <c r="AR61" s="111"/>
      <c r="AS61" s="111"/>
      <c r="AT61" s="48"/>
      <c r="AU61" s="56"/>
      <c r="AV61" s="56"/>
      <c r="AW61" s="56"/>
      <c r="AX61" s="56"/>
      <c r="AY61" s="61"/>
      <c r="AZ61" s="61"/>
      <c r="BA61" s="61"/>
      <c r="BB61" s="61"/>
      <c r="BC61" s="61"/>
      <c r="BD61" s="61"/>
      <c r="BE61" s="61"/>
      <c r="BF61" s="61"/>
      <c r="BG61" s="61"/>
      <c r="BH61" s="61"/>
      <c r="BI61" s="61"/>
      <c r="BJ61" s="61"/>
      <c r="BK61" s="76"/>
      <c r="BL61" s="76"/>
      <c r="BM61" s="76"/>
      <c r="BN61" s="76"/>
      <c r="BO61" s="76"/>
      <c r="BP61" s="76"/>
      <c r="BQ61" s="76"/>
      <c r="BR61" s="76"/>
      <c r="BS61" s="76"/>
      <c r="BT61" s="76"/>
      <c r="BU61" s="76"/>
    </row>
    <row r="62" spans="1:201" ht="17.25" customHeight="1">
      <c r="A62" s="436"/>
      <c r="B62" s="437"/>
      <c r="C62" s="405" t="s">
        <v>54</v>
      </c>
      <c r="D62" s="405"/>
      <c r="E62" s="405"/>
      <c r="F62" s="405"/>
      <c r="G62" s="405"/>
      <c r="H62" s="405"/>
      <c r="I62" s="405"/>
      <c r="J62" s="405"/>
      <c r="K62" s="405"/>
      <c r="L62" s="406"/>
      <c r="W62" s="407" t="s">
        <v>55</v>
      </c>
      <c r="X62" s="408"/>
      <c r="Y62" s="408"/>
      <c r="Z62" s="408"/>
      <c r="AA62" s="408"/>
      <c r="AB62" s="408"/>
      <c r="AC62" s="408"/>
      <c r="AD62" s="408"/>
      <c r="AE62" s="408"/>
      <c r="AF62" s="408"/>
      <c r="AG62" s="408"/>
      <c r="AH62" s="408"/>
      <c r="AI62" s="408"/>
      <c r="AJ62" s="408"/>
      <c r="AK62" s="408"/>
      <c r="AL62" s="408"/>
      <c r="AM62" s="408"/>
      <c r="AN62" s="408"/>
      <c r="AO62" s="408"/>
      <c r="AP62" s="408"/>
      <c r="AQ62" s="408"/>
      <c r="AR62" s="408"/>
      <c r="AS62" s="409"/>
      <c r="AT62" s="48"/>
      <c r="AU62" s="44" t="s">
        <v>47</v>
      </c>
      <c r="AV62" s="44"/>
      <c r="AW62" s="44" t="s">
        <v>36</v>
      </c>
      <c r="AX62" s="44"/>
      <c r="AY62" s="50"/>
      <c r="AZ62" s="50"/>
      <c r="BA62" s="50"/>
      <c r="BB62" s="50"/>
      <c r="BC62" s="50"/>
      <c r="BD62" s="50"/>
      <c r="BE62" s="50"/>
      <c r="BF62" s="50"/>
      <c r="BG62" s="50"/>
      <c r="BH62" s="50"/>
      <c r="BI62" s="50"/>
      <c r="BJ62" s="50"/>
      <c r="BK62" s="62"/>
      <c r="BL62" s="62"/>
      <c r="BM62" s="62"/>
      <c r="BN62" s="62"/>
      <c r="BO62" s="62"/>
      <c r="BP62" s="62"/>
      <c r="BQ62" s="62"/>
      <c r="BR62" s="62"/>
      <c r="BS62" s="62"/>
      <c r="BT62" s="62"/>
      <c r="BU62" s="62"/>
    </row>
    <row r="63" spans="1:201" ht="17.25" customHeight="1" thickBot="1">
      <c r="A63" s="438"/>
      <c r="B63" s="439"/>
      <c r="C63" s="413" t="s">
        <v>56</v>
      </c>
      <c r="D63" s="414"/>
      <c r="E63" s="414"/>
      <c r="F63" s="414"/>
      <c r="G63" s="414"/>
      <c r="H63" s="414"/>
      <c r="I63" s="414"/>
      <c r="J63" s="414"/>
      <c r="K63" s="414"/>
      <c r="L63" s="415"/>
      <c r="W63" s="410"/>
      <c r="X63" s="411"/>
      <c r="Y63" s="411"/>
      <c r="Z63" s="411"/>
      <c r="AA63" s="411"/>
      <c r="AB63" s="411"/>
      <c r="AC63" s="411"/>
      <c r="AD63" s="411"/>
      <c r="AE63" s="411"/>
      <c r="AF63" s="411"/>
      <c r="AG63" s="411"/>
      <c r="AH63" s="411"/>
      <c r="AI63" s="411"/>
      <c r="AJ63" s="411"/>
      <c r="AK63" s="411"/>
      <c r="AL63" s="411"/>
      <c r="AM63" s="411"/>
      <c r="AN63" s="411"/>
      <c r="AO63" s="411"/>
      <c r="AP63" s="411"/>
      <c r="AQ63" s="411"/>
      <c r="AR63" s="411"/>
      <c r="AS63" s="412"/>
      <c r="AT63" s="48"/>
      <c r="AU63" s="13">
        <v>656.01220000000001</v>
      </c>
      <c r="AV63" s="13">
        <v>195.89009999999999</v>
      </c>
      <c r="AW63" s="13">
        <v>598.30650000000003</v>
      </c>
      <c r="AX63" s="13">
        <v>208.029</v>
      </c>
      <c r="AY63" s="50"/>
      <c r="AZ63" s="50"/>
      <c r="BA63" s="50"/>
      <c r="BB63" s="50"/>
      <c r="BC63" s="50"/>
      <c r="BD63" s="50"/>
      <c r="BE63" s="50"/>
      <c r="BF63" s="50"/>
      <c r="BG63" s="50"/>
      <c r="BH63" s="50"/>
      <c r="BI63" s="50"/>
      <c r="BJ63" s="50"/>
      <c r="BK63" s="62"/>
      <c r="BL63" s="62"/>
      <c r="BM63" s="62"/>
      <c r="BN63" s="62"/>
      <c r="BO63" s="62"/>
      <c r="BP63" s="62"/>
      <c r="BQ63" s="62"/>
      <c r="BR63" s="62"/>
      <c r="BS63" s="62"/>
      <c r="BT63" s="62"/>
      <c r="BU63" s="62"/>
    </row>
    <row r="64" spans="1:201" ht="3" customHeight="1">
      <c r="B64" s="90"/>
      <c r="C64" s="55"/>
      <c r="D64" s="55"/>
      <c r="E64" s="55"/>
      <c r="F64" s="55"/>
      <c r="G64" s="55"/>
      <c r="H64" s="55"/>
      <c r="I64" s="55"/>
      <c r="J64" s="55"/>
      <c r="K64" s="55"/>
      <c r="L64" s="55"/>
      <c r="M64" s="55"/>
      <c r="N64" s="56"/>
      <c r="O64" s="56"/>
      <c r="P64" s="56"/>
      <c r="Q64" s="56"/>
      <c r="R64" s="57"/>
      <c r="S64" s="57"/>
      <c r="T64" s="57"/>
      <c r="U64" s="57"/>
      <c r="V64" s="57"/>
      <c r="W64" s="61"/>
      <c r="X64" s="61"/>
      <c r="Y64" s="61"/>
      <c r="Z64" s="61"/>
      <c r="AA64" s="61"/>
      <c r="AB64" s="61"/>
      <c r="AC64" s="61"/>
      <c r="AD64" s="61"/>
      <c r="AE64" s="61"/>
      <c r="AF64" s="61"/>
      <c r="AG64" s="61"/>
      <c r="AH64" s="61"/>
      <c r="AI64" s="69"/>
      <c r="AJ64" s="69"/>
      <c r="AK64" s="69"/>
      <c r="AL64" s="69"/>
      <c r="AM64" s="69"/>
      <c r="AN64" s="69"/>
      <c r="AO64" s="69"/>
      <c r="AP64" s="69"/>
      <c r="AQ64" s="69"/>
      <c r="AR64" s="69"/>
      <c r="AS64" s="69"/>
      <c r="AT64" s="48"/>
      <c r="AU64" s="56"/>
      <c r="AV64" s="56"/>
      <c r="AW64" s="56"/>
      <c r="AX64" s="56"/>
      <c r="AY64" s="61"/>
      <c r="AZ64" s="61"/>
      <c r="BA64" s="61"/>
      <c r="BB64" s="61"/>
      <c r="BC64" s="61"/>
      <c r="BD64" s="61"/>
      <c r="BE64" s="61"/>
      <c r="BF64" s="61"/>
      <c r="BG64" s="61"/>
      <c r="BH64" s="61"/>
      <c r="BI64" s="61"/>
      <c r="BJ64" s="61"/>
      <c r="BK64" s="69"/>
      <c r="BL64" s="69"/>
      <c r="BM64" s="69"/>
      <c r="BN64" s="69"/>
      <c r="BO64" s="69"/>
      <c r="BP64" s="69"/>
      <c r="BQ64" s="69"/>
      <c r="BR64" s="69"/>
      <c r="BS64" s="69"/>
      <c r="BT64" s="69"/>
      <c r="BU64" s="69"/>
    </row>
    <row r="65" spans="1:73" ht="3" customHeight="1">
      <c r="B65" s="90"/>
      <c r="C65" s="70"/>
      <c r="D65" s="70"/>
      <c r="E65" s="70"/>
      <c r="F65" s="70"/>
      <c r="G65" s="70"/>
      <c r="H65" s="70"/>
      <c r="I65" s="70"/>
      <c r="J65" s="70"/>
      <c r="K65" s="70"/>
      <c r="L65" s="70"/>
      <c r="M65" s="70"/>
      <c r="N65" s="70"/>
      <c r="O65" s="70"/>
      <c r="P65" s="70"/>
      <c r="Q65" s="70"/>
      <c r="R65" s="93"/>
      <c r="S65" s="93"/>
      <c r="T65" s="93"/>
      <c r="U65" s="93"/>
      <c r="V65" s="93"/>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48"/>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row>
    <row r="66" spans="1:73" s="112" customFormat="1" ht="3" customHeight="1">
      <c r="B66" s="90"/>
      <c r="C66" s="70"/>
      <c r="D66" s="70"/>
      <c r="E66" s="70"/>
      <c r="F66" s="70"/>
      <c r="G66" s="70"/>
      <c r="H66" s="70"/>
      <c r="I66" s="70"/>
      <c r="J66" s="70"/>
      <c r="K66" s="70"/>
      <c r="L66" s="70"/>
      <c r="M66" s="70"/>
      <c r="N66" s="70"/>
      <c r="O66" s="70"/>
      <c r="P66" s="70"/>
      <c r="Q66" s="70"/>
      <c r="R66" s="93"/>
      <c r="S66" s="93"/>
      <c r="T66" s="93"/>
      <c r="U66" s="93"/>
      <c r="V66" s="93"/>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48"/>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row>
    <row r="67" spans="1:73" s="112" customFormat="1" ht="1.5" customHeight="1" thickBot="1">
      <c r="A67" s="113"/>
      <c r="B67" s="94"/>
      <c r="C67" s="114"/>
      <c r="D67" s="114"/>
      <c r="E67" s="114"/>
      <c r="F67" s="114"/>
      <c r="G67" s="114"/>
      <c r="H67" s="114"/>
      <c r="I67" s="114"/>
      <c r="J67" s="114"/>
      <c r="K67" s="114"/>
      <c r="L67" s="114"/>
      <c r="M67" s="114"/>
      <c r="N67" s="97"/>
      <c r="O67" s="97"/>
      <c r="P67" s="97"/>
      <c r="Q67" s="97"/>
      <c r="R67" s="96"/>
      <c r="S67" s="96"/>
      <c r="T67" s="96"/>
      <c r="U67" s="96"/>
      <c r="V67" s="96"/>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48"/>
      <c r="AU67" s="76"/>
      <c r="AV67" s="76"/>
      <c r="AW67" s="76"/>
      <c r="AX67" s="76"/>
      <c r="AY67" s="76"/>
      <c r="AZ67" s="76"/>
      <c r="BA67" s="76"/>
      <c r="BB67" s="76"/>
      <c r="BC67" s="76"/>
      <c r="BD67" s="76"/>
      <c r="BE67" s="76"/>
      <c r="BF67" s="76"/>
      <c r="BG67" s="76"/>
      <c r="BH67" s="76"/>
      <c r="BI67" s="76"/>
      <c r="BJ67" s="76"/>
      <c r="BK67" s="76"/>
      <c r="BL67" s="76"/>
      <c r="BM67" s="76"/>
      <c r="BN67" s="76"/>
      <c r="BO67" s="76"/>
      <c r="BP67" s="76"/>
      <c r="BQ67" s="76"/>
      <c r="BR67" s="76"/>
      <c r="BS67" s="76"/>
      <c r="BT67" s="76"/>
      <c r="BU67" s="76"/>
    </row>
    <row r="68" spans="1:73" s="115" customFormat="1" ht="17.25" customHeight="1">
      <c r="A68" s="416" t="s">
        <v>57</v>
      </c>
      <c r="B68" s="417"/>
      <c r="C68" s="422" t="s">
        <v>58</v>
      </c>
      <c r="D68" s="423"/>
      <c r="E68" s="423"/>
      <c r="F68" s="423"/>
      <c r="G68" s="423"/>
      <c r="H68" s="423"/>
      <c r="I68" s="423"/>
      <c r="J68" s="423"/>
      <c r="K68" s="423"/>
      <c r="L68" s="424"/>
      <c r="W68" s="428" t="s">
        <v>59</v>
      </c>
      <c r="X68" s="429"/>
      <c r="Y68" s="429"/>
      <c r="Z68" s="429"/>
      <c r="AA68" s="429"/>
      <c r="AB68" s="429"/>
      <c r="AC68" s="429"/>
      <c r="AD68" s="429"/>
      <c r="AE68" s="429"/>
      <c r="AF68" s="429"/>
      <c r="AG68" s="429"/>
      <c r="AH68" s="429"/>
      <c r="AI68" s="429"/>
      <c r="AJ68" s="429"/>
      <c r="AK68" s="429"/>
      <c r="AL68" s="429"/>
      <c r="AM68" s="429"/>
      <c r="AN68" s="429"/>
      <c r="AO68" s="429"/>
      <c r="AP68" s="429"/>
      <c r="AQ68" s="429"/>
      <c r="AR68" s="429"/>
      <c r="AS68" s="430"/>
      <c r="AT68" s="171"/>
      <c r="AU68" s="50" t="s">
        <v>31</v>
      </c>
      <c r="AV68" s="50"/>
      <c r="AW68" s="50">
        <v>1.2774015823501634</v>
      </c>
      <c r="AX68" s="50"/>
      <c r="AY68" s="59"/>
      <c r="AZ68" s="50"/>
      <c r="BA68" s="50"/>
      <c r="BB68" s="50"/>
      <c r="BC68" s="50"/>
      <c r="BD68" s="50"/>
      <c r="BE68" s="50"/>
      <c r="BF68" s="50"/>
      <c r="BG68" s="50"/>
      <c r="BH68" s="50"/>
      <c r="BI68" s="50"/>
      <c r="BJ68" s="50"/>
      <c r="BK68" s="62"/>
      <c r="BL68" s="62"/>
      <c r="BM68" s="62"/>
      <c r="BN68" s="62"/>
      <c r="BO68" s="62"/>
      <c r="BP68" s="62"/>
      <c r="BQ68" s="62"/>
      <c r="BR68" s="62"/>
      <c r="BS68" s="62"/>
      <c r="BT68" s="62"/>
      <c r="BU68" s="62"/>
    </row>
    <row r="69" spans="1:73" ht="17.25" customHeight="1">
      <c r="A69" s="418"/>
      <c r="B69" s="419"/>
      <c r="C69" s="425"/>
      <c r="D69" s="426"/>
      <c r="E69" s="426"/>
      <c r="F69" s="426"/>
      <c r="G69" s="426"/>
      <c r="H69" s="426"/>
      <c r="I69" s="426"/>
      <c r="J69" s="426"/>
      <c r="K69" s="426"/>
      <c r="L69" s="427"/>
      <c r="W69" s="431"/>
      <c r="X69" s="432"/>
      <c r="Y69" s="432"/>
      <c r="Z69" s="432"/>
      <c r="AA69" s="432"/>
      <c r="AB69" s="432"/>
      <c r="AC69" s="432"/>
      <c r="AD69" s="432"/>
      <c r="AE69" s="432"/>
      <c r="AF69" s="432"/>
      <c r="AG69" s="432"/>
      <c r="AH69" s="432"/>
      <c r="AI69" s="432"/>
      <c r="AJ69" s="432"/>
      <c r="AK69" s="432"/>
      <c r="AL69" s="432"/>
      <c r="AM69" s="432"/>
      <c r="AN69" s="432"/>
      <c r="AO69" s="432"/>
      <c r="AP69" s="432"/>
      <c r="AQ69" s="432"/>
      <c r="AR69" s="432"/>
      <c r="AS69" s="433"/>
      <c r="AT69" s="171"/>
      <c r="AU69" s="5">
        <v>6.4614159999999998</v>
      </c>
      <c r="AV69" s="5">
        <v>0.50960950000000005</v>
      </c>
      <c r="AW69" s="50"/>
      <c r="AX69" s="50"/>
      <c r="AY69" s="50"/>
      <c r="AZ69" s="50"/>
      <c r="BA69" s="50"/>
      <c r="BB69" s="50"/>
      <c r="BC69" s="50"/>
      <c r="BD69" s="50"/>
      <c r="BE69" s="50"/>
      <c r="BF69" s="50"/>
      <c r="BG69" s="50"/>
      <c r="BH69" s="50"/>
      <c r="BI69" s="50"/>
      <c r="BJ69" s="50"/>
      <c r="BK69" s="62"/>
      <c r="BL69" s="62"/>
      <c r="BM69" s="62"/>
      <c r="BN69" s="62"/>
      <c r="BO69" s="62"/>
      <c r="BP69" s="62"/>
      <c r="BQ69" s="62"/>
      <c r="BR69" s="62"/>
      <c r="BS69" s="62"/>
      <c r="BT69" s="62"/>
      <c r="BU69" s="62"/>
    </row>
    <row r="70" spans="1:73" ht="2.25" customHeight="1">
      <c r="A70" s="418"/>
      <c r="B70" s="419"/>
      <c r="C70" s="71"/>
      <c r="D70" s="55"/>
      <c r="E70" s="55"/>
      <c r="F70" s="55"/>
      <c r="G70" s="55"/>
      <c r="H70" s="55"/>
      <c r="I70" s="55"/>
      <c r="J70" s="55"/>
      <c r="K70" s="55"/>
      <c r="L70" s="72"/>
      <c r="M70" s="72"/>
      <c r="N70" s="116"/>
      <c r="O70" s="116"/>
      <c r="P70" s="116"/>
      <c r="Q70" s="116"/>
      <c r="R70" s="74"/>
      <c r="S70" s="74"/>
      <c r="T70" s="74"/>
      <c r="U70" s="74"/>
      <c r="V70" s="74"/>
      <c r="W70" s="117"/>
      <c r="X70" s="117"/>
      <c r="Y70" s="117"/>
      <c r="Z70" s="61"/>
      <c r="AA70" s="61"/>
      <c r="AB70" s="61"/>
      <c r="AC70" s="61"/>
      <c r="AD70" s="61"/>
      <c r="AE70" s="61"/>
      <c r="AF70" s="61"/>
      <c r="AG70" s="61"/>
      <c r="AH70" s="117"/>
      <c r="AI70" s="62"/>
      <c r="AJ70" s="62"/>
      <c r="AK70" s="62"/>
      <c r="AL70" s="62"/>
      <c r="AM70" s="62"/>
      <c r="AN70" s="62"/>
      <c r="AO70" s="62"/>
      <c r="AP70" s="62"/>
      <c r="AQ70" s="62"/>
      <c r="AR70" s="62"/>
      <c r="AS70" s="118"/>
      <c r="AT70" s="48"/>
      <c r="AU70" s="92"/>
      <c r="AV70" s="92"/>
      <c r="AW70" s="92"/>
      <c r="AX70" s="92"/>
      <c r="AY70" s="61"/>
      <c r="AZ70" s="61"/>
      <c r="BA70" s="61"/>
      <c r="BB70" s="61"/>
      <c r="BC70" s="61"/>
      <c r="BD70" s="61"/>
      <c r="BE70" s="61"/>
      <c r="BF70" s="61"/>
      <c r="BG70" s="61"/>
      <c r="BH70" s="61"/>
      <c r="BI70" s="61"/>
      <c r="BJ70" s="61"/>
      <c r="BK70" s="69"/>
      <c r="BL70" s="69"/>
      <c r="BM70" s="69"/>
      <c r="BN70" s="69"/>
      <c r="BO70" s="69"/>
      <c r="BP70" s="69"/>
      <c r="BQ70" s="69"/>
      <c r="BR70" s="69"/>
      <c r="BS70" s="69"/>
      <c r="BT70" s="69"/>
      <c r="BU70" s="69"/>
    </row>
    <row r="71" spans="1:73" ht="17.25" customHeight="1">
      <c r="A71" s="418"/>
      <c r="B71" s="419"/>
      <c r="C71" s="443" t="s">
        <v>60</v>
      </c>
      <c r="D71" s="444"/>
      <c r="E71" s="444"/>
      <c r="F71" s="444"/>
      <c r="G71" s="444"/>
      <c r="H71" s="444"/>
      <c r="I71" s="444"/>
      <c r="J71" s="444"/>
      <c r="K71" s="444"/>
      <c r="L71" s="445"/>
      <c r="W71" s="446" t="s">
        <v>61</v>
      </c>
      <c r="X71" s="441"/>
      <c r="Y71" s="441"/>
      <c r="Z71" s="441"/>
      <c r="AA71" s="441"/>
      <c r="AB71" s="441"/>
      <c r="AC71" s="441"/>
      <c r="AD71" s="441"/>
      <c r="AE71" s="441"/>
      <c r="AF71" s="441"/>
      <c r="AG71" s="441"/>
      <c r="AH71" s="441"/>
      <c r="AI71" s="441"/>
      <c r="AJ71" s="441"/>
      <c r="AK71" s="441"/>
      <c r="AL71" s="441"/>
      <c r="AM71" s="441"/>
      <c r="AN71" s="441"/>
      <c r="AO71" s="441"/>
      <c r="AP71" s="441"/>
      <c r="AQ71" s="441"/>
      <c r="AR71" s="441"/>
      <c r="AS71" s="442"/>
      <c r="AT71" s="171"/>
      <c r="AU71" s="50" t="s">
        <v>47</v>
      </c>
      <c r="AV71" s="50"/>
      <c r="AW71" s="49" t="s">
        <v>62</v>
      </c>
      <c r="AX71" s="50" t="s">
        <v>36</v>
      </c>
      <c r="AY71" s="50"/>
      <c r="AZ71" s="49" t="s">
        <v>62</v>
      </c>
      <c r="BA71" s="50"/>
      <c r="BB71" s="50"/>
      <c r="BC71" s="50"/>
      <c r="BD71" s="50"/>
      <c r="BE71" s="50"/>
      <c r="BF71" s="50"/>
      <c r="BG71" s="50"/>
      <c r="BH71" s="50"/>
      <c r="BI71" s="50"/>
      <c r="BJ71" s="50"/>
      <c r="BK71" s="62"/>
      <c r="BL71" s="62"/>
      <c r="BM71" s="62"/>
      <c r="BN71" s="62"/>
      <c r="BO71" s="62"/>
      <c r="BP71" s="62"/>
      <c r="BQ71" s="62"/>
      <c r="BR71" s="62"/>
      <c r="BS71" s="62"/>
      <c r="BT71" s="62"/>
      <c r="BU71" s="62"/>
    </row>
    <row r="72" spans="1:73" ht="17.25" customHeight="1">
      <c r="A72" s="418"/>
      <c r="B72" s="419"/>
      <c r="C72" s="425"/>
      <c r="D72" s="426"/>
      <c r="E72" s="426"/>
      <c r="F72" s="426"/>
      <c r="G72" s="426"/>
      <c r="H72" s="426"/>
      <c r="I72" s="426"/>
      <c r="J72" s="426"/>
      <c r="K72" s="426"/>
      <c r="L72" s="427"/>
      <c r="W72" s="431"/>
      <c r="X72" s="432"/>
      <c r="Y72" s="432"/>
      <c r="Z72" s="432"/>
      <c r="AA72" s="432"/>
      <c r="AB72" s="432"/>
      <c r="AC72" s="432"/>
      <c r="AD72" s="432"/>
      <c r="AE72" s="432"/>
      <c r="AF72" s="432"/>
      <c r="AG72" s="432"/>
      <c r="AH72" s="432"/>
      <c r="AI72" s="432"/>
      <c r="AJ72" s="432"/>
      <c r="AK72" s="432"/>
      <c r="AL72" s="432"/>
      <c r="AM72" s="432"/>
      <c r="AN72" s="432"/>
      <c r="AO72" s="432"/>
      <c r="AP72" s="432"/>
      <c r="AQ72" s="432"/>
      <c r="AR72" s="432"/>
      <c r="AS72" s="433"/>
      <c r="AT72" s="171"/>
      <c r="AU72" s="6">
        <v>3.53</v>
      </c>
      <c r="AV72" s="6">
        <v>0.82799999999999996</v>
      </c>
      <c r="AW72" s="215">
        <v>1.9886414570036346E-2</v>
      </c>
      <c r="AX72" s="6">
        <v>4.0599999999999996</v>
      </c>
      <c r="AY72" s="6">
        <v>0.97299999999999998</v>
      </c>
      <c r="AZ72" s="215">
        <v>1.1353305290130681E-2</v>
      </c>
      <c r="BA72" s="50"/>
      <c r="BB72" s="50"/>
      <c r="BC72" s="50"/>
      <c r="BD72" s="50"/>
      <c r="BE72" s="50"/>
      <c r="BF72" s="50"/>
      <c r="BG72" s="50"/>
      <c r="BH72" s="50"/>
      <c r="BI72" s="50"/>
      <c r="BJ72" s="50"/>
      <c r="BK72" s="62"/>
      <c r="BL72" s="62"/>
      <c r="BM72" s="62"/>
      <c r="BN72" s="62"/>
      <c r="BO72" s="62"/>
      <c r="BP72" s="62"/>
      <c r="BQ72" s="62"/>
      <c r="BR72" s="62"/>
      <c r="BS72" s="62"/>
      <c r="BT72" s="62"/>
      <c r="BU72" s="62"/>
    </row>
    <row r="73" spans="1:73" ht="2.25" customHeight="1">
      <c r="A73" s="418"/>
      <c r="B73" s="419"/>
      <c r="C73" s="71"/>
      <c r="D73" s="55"/>
      <c r="E73" s="55"/>
      <c r="F73" s="55"/>
      <c r="G73" s="55"/>
      <c r="H73" s="55"/>
      <c r="I73" s="55"/>
      <c r="J73" s="55"/>
      <c r="K73" s="72"/>
      <c r="L73" s="72"/>
      <c r="M73" s="119"/>
      <c r="N73" s="120"/>
      <c r="O73" s="120"/>
      <c r="P73" s="120"/>
      <c r="Q73" s="120"/>
      <c r="R73" s="74"/>
      <c r="S73" s="74"/>
      <c r="T73" s="74"/>
      <c r="U73" s="74"/>
      <c r="V73" s="74"/>
      <c r="W73" s="117"/>
      <c r="X73" s="117"/>
      <c r="Y73" s="117"/>
      <c r="Z73" s="61"/>
      <c r="AA73" s="61"/>
      <c r="AB73" s="61"/>
      <c r="AC73" s="61"/>
      <c r="AD73" s="61"/>
      <c r="AE73" s="61"/>
      <c r="AF73" s="61"/>
      <c r="AG73" s="61"/>
      <c r="AH73" s="117"/>
      <c r="AI73" s="62"/>
      <c r="AJ73" s="62"/>
      <c r="AK73" s="62"/>
      <c r="AL73" s="62"/>
      <c r="AM73" s="62"/>
      <c r="AN73" s="62"/>
      <c r="AO73" s="62"/>
      <c r="AP73" s="62"/>
      <c r="AQ73" s="62"/>
      <c r="AR73" s="62"/>
      <c r="AS73" s="118"/>
      <c r="AT73" s="48"/>
      <c r="AU73" s="92"/>
      <c r="AV73" s="92"/>
      <c r="AW73" s="92"/>
      <c r="AX73" s="92"/>
      <c r="AY73" s="61"/>
      <c r="AZ73" s="61"/>
      <c r="BA73" s="61"/>
      <c r="BB73" s="61"/>
      <c r="BC73" s="61"/>
      <c r="BD73" s="61"/>
      <c r="BE73" s="61"/>
      <c r="BF73" s="61"/>
      <c r="BG73" s="61"/>
      <c r="BH73" s="61"/>
      <c r="BI73" s="61"/>
      <c r="BJ73" s="61"/>
      <c r="BK73" s="69"/>
      <c r="BL73" s="69"/>
      <c r="BM73" s="69"/>
      <c r="BN73" s="69"/>
      <c r="BO73" s="69"/>
      <c r="BP73" s="69"/>
      <c r="BQ73" s="69"/>
      <c r="BR73" s="69"/>
      <c r="BS73" s="69"/>
      <c r="BT73" s="69"/>
      <c r="BU73" s="69"/>
    </row>
    <row r="74" spans="1:73" ht="17.25" customHeight="1">
      <c r="A74" s="418"/>
      <c r="B74" s="419"/>
      <c r="C74" s="443" t="s">
        <v>63</v>
      </c>
      <c r="D74" s="444"/>
      <c r="E74" s="444"/>
      <c r="F74" s="444"/>
      <c r="G74" s="444"/>
      <c r="H74" s="444"/>
      <c r="I74" s="444"/>
      <c r="J74" s="444"/>
      <c r="K74" s="444"/>
      <c r="L74" s="445"/>
      <c r="W74" s="446" t="s">
        <v>64</v>
      </c>
      <c r="X74" s="441"/>
      <c r="Y74" s="441"/>
      <c r="Z74" s="441"/>
      <c r="AA74" s="441"/>
      <c r="AB74" s="441"/>
      <c r="AC74" s="441"/>
      <c r="AD74" s="441"/>
      <c r="AE74" s="441"/>
      <c r="AF74" s="441"/>
      <c r="AG74" s="441"/>
      <c r="AH74" s="441"/>
      <c r="AI74" s="441"/>
      <c r="AJ74" s="441"/>
      <c r="AK74" s="441"/>
      <c r="AL74" s="441"/>
      <c r="AM74" s="441"/>
      <c r="AN74" s="441"/>
      <c r="AO74" s="441"/>
      <c r="AP74" s="441"/>
      <c r="AQ74" s="441"/>
      <c r="AR74" s="441"/>
      <c r="AS74" s="442"/>
      <c r="AT74" s="171"/>
      <c r="AU74" s="50" t="s">
        <v>20</v>
      </c>
      <c r="AW74" s="59" t="s">
        <v>35</v>
      </c>
      <c r="AX74" s="50"/>
      <c r="AY74" s="50" t="s">
        <v>36</v>
      </c>
      <c r="AZ74" s="50"/>
      <c r="BA74" s="50"/>
      <c r="BB74" s="50"/>
      <c r="BC74" s="50"/>
      <c r="BD74" s="50"/>
      <c r="BE74" s="50"/>
      <c r="BF74" s="50"/>
      <c r="BG74" s="50"/>
      <c r="BH74" s="50"/>
      <c r="BI74" s="50"/>
      <c r="BJ74" s="50"/>
      <c r="BK74" s="62"/>
      <c r="BL74" s="62"/>
      <c r="BM74" s="62"/>
      <c r="BN74" s="62"/>
      <c r="BO74" s="62"/>
      <c r="BP74" s="62"/>
      <c r="BQ74" s="62"/>
      <c r="BR74" s="62"/>
      <c r="BS74" s="62"/>
      <c r="BT74" s="62"/>
      <c r="BU74" s="62"/>
    </row>
    <row r="75" spans="1:73" ht="17.25" customHeight="1">
      <c r="A75" s="418"/>
      <c r="B75" s="419"/>
      <c r="C75" s="425"/>
      <c r="D75" s="426"/>
      <c r="E75" s="426"/>
      <c r="F75" s="426"/>
      <c r="G75" s="426"/>
      <c r="H75" s="426"/>
      <c r="I75" s="426"/>
      <c r="J75" s="426"/>
      <c r="K75" s="426"/>
      <c r="L75" s="427"/>
      <c r="W75" s="431"/>
      <c r="X75" s="432"/>
      <c r="Y75" s="432"/>
      <c r="Z75" s="432"/>
      <c r="AA75" s="432"/>
      <c r="AB75" s="432"/>
      <c r="AC75" s="432"/>
      <c r="AD75" s="432"/>
      <c r="AE75" s="432"/>
      <c r="AF75" s="432"/>
      <c r="AG75" s="432"/>
      <c r="AH75" s="432"/>
      <c r="AI75" s="432"/>
      <c r="AJ75" s="432"/>
      <c r="AK75" s="432"/>
      <c r="AL75" s="432"/>
      <c r="AM75" s="432"/>
      <c r="AN75" s="432"/>
      <c r="AO75" s="432"/>
      <c r="AP75" s="432"/>
      <c r="AQ75" s="432"/>
      <c r="AR75" s="432"/>
      <c r="AS75" s="433"/>
      <c r="AT75" s="171"/>
      <c r="AU75" s="7">
        <v>4.95</v>
      </c>
      <c r="AV75" s="7">
        <v>0.58499999999999996</v>
      </c>
      <c r="AW75" s="7">
        <v>4.38</v>
      </c>
      <c r="AX75" s="7">
        <v>0.63100000000000001</v>
      </c>
      <c r="AY75" s="7">
        <v>4.25</v>
      </c>
      <c r="AZ75" s="7">
        <v>0.74099999999999999</v>
      </c>
      <c r="BA75" s="50"/>
      <c r="BB75" s="50"/>
      <c r="BC75" s="50"/>
      <c r="BD75" s="50"/>
      <c r="BE75" s="50"/>
      <c r="BF75" s="50"/>
      <c r="BG75" s="50"/>
      <c r="BH75" s="50"/>
      <c r="BI75" s="50"/>
      <c r="BJ75" s="50"/>
      <c r="BK75" s="62"/>
      <c r="BL75" s="62"/>
      <c r="BM75" s="62"/>
      <c r="BN75" s="62"/>
      <c r="BO75" s="62"/>
      <c r="BP75" s="62"/>
      <c r="BQ75" s="62"/>
      <c r="BR75" s="62"/>
      <c r="BS75" s="62"/>
      <c r="BT75" s="62"/>
      <c r="BU75" s="62"/>
    </row>
    <row r="76" spans="1:73" ht="2.25" customHeight="1">
      <c r="A76" s="418"/>
      <c r="B76" s="419"/>
      <c r="C76" s="71"/>
      <c r="D76" s="55"/>
      <c r="E76" s="55"/>
      <c r="F76" s="55"/>
      <c r="G76" s="55"/>
      <c r="H76" s="55"/>
      <c r="I76" s="55"/>
      <c r="J76" s="55"/>
      <c r="K76" s="55"/>
      <c r="L76" s="72"/>
      <c r="M76" s="119"/>
      <c r="N76" s="120"/>
      <c r="O76" s="120"/>
      <c r="P76" s="120"/>
      <c r="Q76" s="120"/>
      <c r="R76" s="74"/>
      <c r="S76" s="74"/>
      <c r="T76" s="74"/>
      <c r="U76" s="74"/>
      <c r="V76" s="74"/>
      <c r="W76" s="117"/>
      <c r="X76" s="117"/>
      <c r="Y76" s="61"/>
      <c r="Z76" s="61"/>
      <c r="AA76" s="61"/>
      <c r="AB76" s="61"/>
      <c r="AC76" s="61"/>
      <c r="AD76" s="61"/>
      <c r="AE76" s="61"/>
      <c r="AF76" s="61"/>
      <c r="AG76" s="61"/>
      <c r="AH76" s="117"/>
      <c r="AI76" s="62"/>
      <c r="AJ76" s="62"/>
      <c r="AK76" s="62"/>
      <c r="AL76" s="62"/>
      <c r="AM76" s="62"/>
      <c r="AN76" s="62"/>
      <c r="AO76" s="62"/>
      <c r="AP76" s="62"/>
      <c r="AQ76" s="62"/>
      <c r="AR76" s="62"/>
      <c r="AS76" s="118"/>
      <c r="AT76" s="48"/>
      <c r="AU76" s="92"/>
      <c r="AV76" s="92"/>
      <c r="AW76" s="92"/>
      <c r="AX76" s="92"/>
      <c r="AY76" s="61"/>
      <c r="AZ76" s="61"/>
      <c r="BA76" s="61"/>
      <c r="BB76" s="61"/>
      <c r="BC76" s="61"/>
      <c r="BD76" s="61"/>
      <c r="BE76" s="61"/>
      <c r="BF76" s="61"/>
      <c r="BG76" s="61"/>
      <c r="BH76" s="61"/>
      <c r="BI76" s="61"/>
      <c r="BJ76" s="61"/>
      <c r="BK76" s="69"/>
      <c r="BL76" s="69"/>
      <c r="BM76" s="69"/>
      <c r="BN76" s="69"/>
      <c r="BO76" s="69"/>
      <c r="BP76" s="69"/>
      <c r="BQ76" s="69"/>
      <c r="BR76" s="69"/>
      <c r="BS76" s="69"/>
      <c r="BT76" s="69"/>
      <c r="BU76" s="69"/>
    </row>
    <row r="77" spans="1:73" ht="17.25" customHeight="1">
      <c r="A77" s="418"/>
      <c r="B77" s="419"/>
      <c r="C77" s="443" t="s">
        <v>65</v>
      </c>
      <c r="D77" s="444"/>
      <c r="E77" s="444"/>
      <c r="F77" s="444"/>
      <c r="G77" s="444"/>
      <c r="H77" s="444"/>
      <c r="I77" s="444"/>
      <c r="J77" s="444"/>
      <c r="K77" s="444"/>
      <c r="L77" s="445"/>
      <c r="W77" s="440" t="s">
        <v>66</v>
      </c>
      <c r="X77" s="441"/>
      <c r="Y77" s="441"/>
      <c r="Z77" s="441"/>
      <c r="AA77" s="441"/>
      <c r="AB77" s="441"/>
      <c r="AC77" s="441"/>
      <c r="AD77" s="441"/>
      <c r="AE77" s="441"/>
      <c r="AF77" s="441"/>
      <c r="AG77" s="441"/>
      <c r="AH77" s="441"/>
      <c r="AI77" s="441"/>
      <c r="AJ77" s="441"/>
      <c r="AK77" s="441"/>
      <c r="AL77" s="441"/>
      <c r="AM77" s="441"/>
      <c r="AN77" s="441"/>
      <c r="AO77" s="441"/>
      <c r="AP77" s="441"/>
      <c r="AQ77" s="441"/>
      <c r="AR77" s="441"/>
      <c r="AS77" s="442"/>
      <c r="AT77" s="171"/>
      <c r="AU77" s="50" t="s">
        <v>20</v>
      </c>
      <c r="AW77" s="59" t="s">
        <v>35</v>
      </c>
      <c r="AX77" s="50"/>
      <c r="AY77" s="50" t="s">
        <v>36</v>
      </c>
      <c r="AZ77" s="50"/>
      <c r="BA77" s="50"/>
      <c r="BB77" s="50"/>
      <c r="BC77" s="50"/>
      <c r="BD77" s="50"/>
      <c r="BE77" s="50"/>
      <c r="BF77" s="50"/>
      <c r="BG77" s="50"/>
      <c r="BH77" s="50"/>
      <c r="BI77" s="50"/>
      <c r="BJ77" s="50"/>
      <c r="BK77" s="62"/>
      <c r="BL77" s="62"/>
      <c r="BM77" s="62"/>
      <c r="BN77" s="62"/>
      <c r="BO77" s="62"/>
      <c r="BP77" s="62"/>
      <c r="BQ77" s="62"/>
      <c r="BR77" s="62"/>
      <c r="BS77" s="62"/>
      <c r="BT77" s="62"/>
      <c r="BU77" s="62"/>
    </row>
    <row r="78" spans="1:73" ht="17.25" customHeight="1">
      <c r="A78" s="418"/>
      <c r="B78" s="419"/>
      <c r="C78" s="425"/>
      <c r="D78" s="426"/>
      <c r="E78" s="426"/>
      <c r="F78" s="426"/>
      <c r="G78" s="426"/>
      <c r="H78" s="426"/>
      <c r="I78" s="426"/>
      <c r="J78" s="426"/>
      <c r="K78" s="426"/>
      <c r="L78" s="427"/>
      <c r="W78" s="431"/>
      <c r="X78" s="432"/>
      <c r="Y78" s="432"/>
      <c r="Z78" s="432"/>
      <c r="AA78" s="432"/>
      <c r="AB78" s="432"/>
      <c r="AC78" s="432"/>
      <c r="AD78" s="432"/>
      <c r="AE78" s="432"/>
      <c r="AF78" s="432"/>
      <c r="AG78" s="432"/>
      <c r="AH78" s="432"/>
      <c r="AI78" s="432"/>
      <c r="AJ78" s="432"/>
      <c r="AK78" s="432"/>
      <c r="AL78" s="432"/>
      <c r="AM78" s="432"/>
      <c r="AN78" s="432"/>
      <c r="AO78" s="432"/>
      <c r="AP78" s="432"/>
      <c r="AQ78" s="432"/>
      <c r="AR78" s="432"/>
      <c r="AS78" s="433"/>
      <c r="AT78" s="171"/>
      <c r="AU78" s="8">
        <v>5.36</v>
      </c>
      <c r="AV78" s="8">
        <v>0.71699999999999997</v>
      </c>
      <c r="AW78" s="8">
        <v>4.6500000000000004</v>
      </c>
      <c r="AX78" s="8">
        <v>0.67100000000000004</v>
      </c>
      <c r="AY78" s="8">
        <v>4.26</v>
      </c>
      <c r="AZ78" s="8">
        <v>0.749</v>
      </c>
      <c r="BA78" s="50"/>
      <c r="BB78" s="50"/>
      <c r="BC78" s="50"/>
      <c r="BD78" s="50"/>
      <c r="BE78" s="50"/>
      <c r="BF78" s="50"/>
      <c r="BG78" s="50"/>
      <c r="BH78" s="50"/>
      <c r="BI78" s="50"/>
      <c r="BJ78" s="50"/>
      <c r="BK78" s="62"/>
      <c r="BL78" s="62"/>
      <c r="BM78" s="62"/>
      <c r="BN78" s="62"/>
      <c r="BO78" s="62"/>
      <c r="BP78" s="62"/>
      <c r="BQ78" s="62"/>
      <c r="BR78" s="62"/>
      <c r="BS78" s="62"/>
      <c r="BT78" s="62"/>
      <c r="BU78" s="62"/>
    </row>
    <row r="79" spans="1:73" ht="2.25" customHeight="1">
      <c r="A79" s="418"/>
      <c r="B79" s="419"/>
      <c r="C79" s="71"/>
      <c r="D79" s="55"/>
      <c r="E79" s="55"/>
      <c r="F79" s="55"/>
      <c r="G79" s="55"/>
      <c r="H79" s="55"/>
      <c r="I79" s="55"/>
      <c r="J79" s="55"/>
      <c r="K79" s="72"/>
      <c r="L79" s="72"/>
      <c r="M79" s="72"/>
      <c r="N79" s="116"/>
      <c r="O79" s="116"/>
      <c r="P79" s="116"/>
      <c r="Q79" s="116"/>
      <c r="R79" s="74"/>
      <c r="S79" s="74"/>
      <c r="T79" s="74"/>
      <c r="U79" s="74"/>
      <c r="V79" s="74"/>
      <c r="W79" s="117"/>
      <c r="X79" s="117"/>
      <c r="Y79" s="61"/>
      <c r="Z79" s="61"/>
      <c r="AA79" s="61"/>
      <c r="AB79" s="61"/>
      <c r="AC79" s="61"/>
      <c r="AD79" s="61"/>
      <c r="AE79" s="61"/>
      <c r="AF79" s="61"/>
      <c r="AG79" s="61"/>
      <c r="AH79" s="117"/>
      <c r="AI79" s="62"/>
      <c r="AJ79" s="62"/>
      <c r="AK79" s="62"/>
      <c r="AL79" s="62"/>
      <c r="AM79" s="62"/>
      <c r="AN79" s="62"/>
      <c r="AO79" s="62"/>
      <c r="AP79" s="62"/>
      <c r="AQ79" s="62"/>
      <c r="AR79" s="62"/>
      <c r="AS79" s="118"/>
      <c r="AT79" s="48"/>
      <c r="AU79" s="92"/>
      <c r="AV79" s="92"/>
      <c r="AW79" s="92"/>
      <c r="AX79" s="92"/>
      <c r="AY79" s="61"/>
      <c r="AZ79" s="61"/>
      <c r="BA79" s="61"/>
      <c r="BB79" s="61"/>
      <c r="BC79" s="61"/>
      <c r="BD79" s="61"/>
      <c r="BE79" s="61"/>
      <c r="BF79" s="61"/>
      <c r="BG79" s="61"/>
      <c r="BH79" s="61"/>
      <c r="BI79" s="61"/>
      <c r="BJ79" s="61"/>
      <c r="BK79" s="69"/>
      <c r="BL79" s="69"/>
      <c r="BM79" s="69"/>
      <c r="BN79" s="69"/>
      <c r="BO79" s="69"/>
      <c r="BP79" s="69"/>
      <c r="BQ79" s="69"/>
      <c r="BR79" s="69"/>
      <c r="BS79" s="69"/>
      <c r="BT79" s="69"/>
      <c r="BU79" s="69"/>
    </row>
    <row r="80" spans="1:73" ht="17.25" customHeight="1">
      <c r="A80" s="418"/>
      <c r="B80" s="419"/>
      <c r="C80" s="443" t="s">
        <v>67</v>
      </c>
      <c r="D80" s="444"/>
      <c r="E80" s="444"/>
      <c r="F80" s="444"/>
      <c r="G80" s="444"/>
      <c r="H80" s="444"/>
      <c r="I80" s="444"/>
      <c r="J80" s="444"/>
      <c r="K80" s="444"/>
      <c r="L80" s="445"/>
      <c r="W80" s="440" t="s">
        <v>68</v>
      </c>
      <c r="X80" s="441"/>
      <c r="Y80" s="441"/>
      <c r="Z80" s="441"/>
      <c r="AA80" s="441"/>
      <c r="AB80" s="441"/>
      <c r="AC80" s="441"/>
      <c r="AD80" s="441"/>
      <c r="AE80" s="441"/>
      <c r="AF80" s="441"/>
      <c r="AG80" s="441"/>
      <c r="AH80" s="441"/>
      <c r="AI80" s="441"/>
      <c r="AJ80" s="441"/>
      <c r="AK80" s="441"/>
      <c r="AL80" s="441"/>
      <c r="AM80" s="441"/>
      <c r="AN80" s="441"/>
      <c r="AO80" s="441"/>
      <c r="AP80" s="441"/>
      <c r="AQ80" s="441"/>
      <c r="AR80" s="441"/>
      <c r="AS80" s="442"/>
      <c r="AT80" s="171"/>
      <c r="AU80" s="50" t="s">
        <v>20</v>
      </c>
      <c r="AW80" s="59" t="s">
        <v>35</v>
      </c>
      <c r="AX80" s="50"/>
      <c r="AY80" s="50" t="s">
        <v>36</v>
      </c>
      <c r="AZ80" s="50"/>
      <c r="BA80" s="50"/>
      <c r="BB80" s="50"/>
      <c r="BC80" s="50"/>
      <c r="BD80" s="50"/>
      <c r="BE80" s="50"/>
      <c r="BF80" s="50"/>
      <c r="BG80" s="50"/>
      <c r="BH80" s="50"/>
      <c r="BI80" s="50"/>
      <c r="BJ80" s="50"/>
      <c r="BK80" s="62"/>
      <c r="BL80" s="62"/>
      <c r="BM80" s="62"/>
      <c r="BN80" s="62"/>
      <c r="BO80" s="62"/>
      <c r="BP80" s="62"/>
      <c r="BQ80" s="62"/>
      <c r="BR80" s="62"/>
      <c r="BS80" s="62"/>
      <c r="BT80" s="62"/>
      <c r="BU80" s="62"/>
    </row>
    <row r="81" spans="1:73" ht="17.25" customHeight="1">
      <c r="A81" s="418"/>
      <c r="B81" s="419"/>
      <c r="C81" s="425"/>
      <c r="D81" s="426"/>
      <c r="E81" s="426"/>
      <c r="F81" s="426"/>
      <c r="G81" s="426"/>
      <c r="H81" s="426"/>
      <c r="I81" s="426"/>
      <c r="J81" s="426"/>
      <c r="K81" s="426"/>
      <c r="L81" s="427"/>
      <c r="W81" s="431"/>
      <c r="X81" s="432"/>
      <c r="Y81" s="432"/>
      <c r="Z81" s="432"/>
      <c r="AA81" s="432"/>
      <c r="AB81" s="432"/>
      <c r="AC81" s="432"/>
      <c r="AD81" s="432"/>
      <c r="AE81" s="432"/>
      <c r="AF81" s="432"/>
      <c r="AG81" s="432"/>
      <c r="AH81" s="432"/>
      <c r="AI81" s="432"/>
      <c r="AJ81" s="432"/>
      <c r="AK81" s="432"/>
      <c r="AL81" s="432"/>
      <c r="AM81" s="432"/>
      <c r="AN81" s="432"/>
      <c r="AO81" s="432"/>
      <c r="AP81" s="432"/>
      <c r="AQ81" s="432"/>
      <c r="AR81" s="432"/>
      <c r="AS81" s="433"/>
      <c r="AT81" s="171"/>
      <c r="AU81" s="10">
        <v>2.89</v>
      </c>
      <c r="AV81" s="10">
        <v>0.74</v>
      </c>
      <c r="AW81" s="10">
        <v>3.25</v>
      </c>
      <c r="AX81" s="10">
        <v>0.76400000000000001</v>
      </c>
      <c r="AY81" s="10">
        <v>2.63</v>
      </c>
      <c r="AZ81" s="10">
        <v>0.79400000000000004</v>
      </c>
      <c r="BA81" s="50"/>
      <c r="BB81" s="50"/>
      <c r="BC81" s="50"/>
      <c r="BD81" s="50"/>
      <c r="BE81" s="50"/>
      <c r="BF81" s="50"/>
      <c r="BG81" s="50"/>
      <c r="BH81" s="50"/>
      <c r="BI81" s="50"/>
      <c r="BJ81" s="50"/>
      <c r="BK81" s="62"/>
      <c r="BL81" s="62"/>
      <c r="BM81" s="62"/>
      <c r="BN81" s="62"/>
      <c r="BO81" s="62"/>
      <c r="BP81" s="62"/>
      <c r="BQ81" s="62"/>
      <c r="BR81" s="62"/>
      <c r="BS81" s="62"/>
      <c r="BT81" s="62"/>
      <c r="BU81" s="62"/>
    </row>
    <row r="82" spans="1:73" ht="2.1" customHeight="1">
      <c r="A82" s="418"/>
      <c r="B82" s="419"/>
      <c r="C82" s="162"/>
      <c r="D82" s="163"/>
      <c r="E82" s="163"/>
      <c r="F82" s="163"/>
      <c r="G82" s="163"/>
      <c r="H82" s="163"/>
      <c r="I82" s="163"/>
      <c r="J82" s="163"/>
      <c r="K82" s="163"/>
      <c r="L82" s="164"/>
      <c r="M82" s="158"/>
      <c r="N82" s="159"/>
      <c r="O82" s="159"/>
      <c r="P82" s="159"/>
      <c r="Q82" s="160"/>
      <c r="R82" s="158"/>
      <c r="S82" s="159"/>
      <c r="T82" s="159"/>
      <c r="U82" s="159"/>
      <c r="V82" s="160"/>
      <c r="W82" s="161"/>
      <c r="X82" s="109"/>
      <c r="Y82" s="109"/>
      <c r="Z82" s="109"/>
      <c r="AA82" s="109"/>
      <c r="AB82" s="109"/>
      <c r="AC82" s="109"/>
      <c r="AD82" s="109"/>
      <c r="AE82" s="109"/>
      <c r="AF82" s="109"/>
      <c r="AG82" s="109"/>
      <c r="AH82" s="109"/>
      <c r="AI82" s="109"/>
      <c r="AJ82" s="109"/>
      <c r="AK82" s="109"/>
      <c r="AL82" s="109"/>
      <c r="AM82" s="109"/>
      <c r="AN82" s="109"/>
      <c r="AO82" s="109"/>
      <c r="AP82" s="109"/>
      <c r="AQ82" s="109"/>
      <c r="AR82" s="109"/>
      <c r="AS82" s="110"/>
      <c r="AT82" s="48"/>
      <c r="AU82" s="50"/>
      <c r="AV82" s="50"/>
      <c r="AW82" s="50"/>
      <c r="AX82" s="50"/>
      <c r="AY82" s="50"/>
      <c r="AZ82" s="50"/>
      <c r="BA82" s="50"/>
      <c r="BB82" s="50"/>
      <c r="BC82" s="50"/>
      <c r="BD82" s="50"/>
      <c r="BE82" s="50"/>
      <c r="BF82" s="50"/>
      <c r="BG82" s="50"/>
      <c r="BH82" s="50"/>
      <c r="BI82" s="50"/>
      <c r="BJ82" s="50"/>
      <c r="BK82" s="62"/>
      <c r="BL82" s="62"/>
      <c r="BM82" s="62"/>
      <c r="BN82" s="62"/>
      <c r="BO82" s="62"/>
      <c r="BP82" s="62"/>
      <c r="BQ82" s="62"/>
      <c r="BR82" s="62"/>
      <c r="BS82" s="62"/>
      <c r="BT82" s="62"/>
      <c r="BU82" s="62"/>
    </row>
    <row r="83" spans="1:73" ht="17.25" customHeight="1">
      <c r="A83" s="418"/>
      <c r="B83" s="419"/>
      <c r="C83" s="443" t="s">
        <v>69</v>
      </c>
      <c r="D83" s="444"/>
      <c r="E83" s="444"/>
      <c r="F83" s="444"/>
      <c r="G83" s="444"/>
      <c r="H83" s="444"/>
      <c r="I83" s="444"/>
      <c r="J83" s="444"/>
      <c r="K83" s="444"/>
      <c r="L83" s="445"/>
      <c r="W83" s="440" t="s">
        <v>70</v>
      </c>
      <c r="X83" s="441"/>
      <c r="Y83" s="441"/>
      <c r="Z83" s="441"/>
      <c r="AA83" s="441"/>
      <c r="AB83" s="441"/>
      <c r="AC83" s="441"/>
      <c r="AD83" s="441"/>
      <c r="AE83" s="441"/>
      <c r="AF83" s="441"/>
      <c r="AG83" s="441"/>
      <c r="AH83" s="441"/>
      <c r="AI83" s="441"/>
      <c r="AJ83" s="441"/>
      <c r="AK83" s="441"/>
      <c r="AL83" s="441"/>
      <c r="AM83" s="441"/>
      <c r="AN83" s="441"/>
      <c r="AO83" s="441"/>
      <c r="AP83" s="441"/>
      <c r="AQ83" s="441"/>
      <c r="AR83" s="441"/>
      <c r="AS83" s="442"/>
      <c r="AT83" s="171"/>
      <c r="AU83" s="50" t="s">
        <v>20</v>
      </c>
      <c r="AV83" s="50"/>
      <c r="AW83" s="50" t="s">
        <v>43</v>
      </c>
      <c r="AX83" s="50"/>
      <c r="AY83" s="50"/>
      <c r="AZ83" s="50"/>
      <c r="BA83" s="50"/>
      <c r="BB83" s="50"/>
      <c r="BC83" s="50"/>
      <c r="BD83" s="50"/>
      <c r="BE83" s="50"/>
      <c r="BF83" s="50"/>
      <c r="BG83" s="50"/>
      <c r="BH83" s="50"/>
      <c r="BI83" s="50"/>
      <c r="BJ83" s="50"/>
      <c r="BK83" s="62"/>
      <c r="BL83" s="62"/>
      <c r="BM83" s="62"/>
      <c r="BN83" s="62"/>
      <c r="BO83" s="62"/>
      <c r="BP83" s="62"/>
      <c r="BQ83" s="62"/>
      <c r="BR83" s="62"/>
      <c r="BS83" s="62"/>
      <c r="BT83" s="62"/>
      <c r="BU83" s="62"/>
    </row>
    <row r="84" spans="1:73" ht="17.25" customHeight="1">
      <c r="A84" s="418"/>
      <c r="B84" s="419"/>
      <c r="C84" s="425"/>
      <c r="D84" s="426"/>
      <c r="E84" s="426"/>
      <c r="F84" s="426"/>
      <c r="G84" s="426"/>
      <c r="H84" s="426"/>
      <c r="I84" s="426"/>
      <c r="J84" s="426"/>
      <c r="K84" s="426"/>
      <c r="L84" s="427"/>
      <c r="W84" s="431"/>
      <c r="X84" s="432"/>
      <c r="Y84" s="432"/>
      <c r="Z84" s="432"/>
      <c r="AA84" s="432"/>
      <c r="AB84" s="432"/>
      <c r="AC84" s="432"/>
      <c r="AD84" s="432"/>
      <c r="AE84" s="432"/>
      <c r="AF84" s="432"/>
      <c r="AG84" s="432"/>
      <c r="AH84" s="432"/>
      <c r="AI84" s="432"/>
      <c r="AJ84" s="432"/>
      <c r="AK84" s="432"/>
      <c r="AL84" s="432"/>
      <c r="AM84" s="432"/>
      <c r="AN84" s="432"/>
      <c r="AO84" s="432"/>
      <c r="AP84" s="432"/>
      <c r="AQ84" s="432"/>
      <c r="AR84" s="432"/>
      <c r="AS84" s="433"/>
      <c r="AT84" s="171"/>
      <c r="AU84" s="11">
        <v>0.998</v>
      </c>
      <c r="AV84" s="11">
        <v>0.56599999999999995</v>
      </c>
      <c r="AW84" s="11">
        <v>1.1399999999999999</v>
      </c>
      <c r="AX84" s="11">
        <v>0.68500000000000005</v>
      </c>
      <c r="AY84" s="50"/>
      <c r="AZ84" s="50"/>
      <c r="BA84" s="50"/>
      <c r="BB84" s="50"/>
      <c r="BC84" s="50"/>
      <c r="BD84" s="50"/>
      <c r="BE84" s="50"/>
      <c r="BF84" s="50"/>
      <c r="BG84" s="50"/>
      <c r="BH84" s="50"/>
      <c r="BI84" s="50"/>
      <c r="BJ84" s="50"/>
      <c r="BK84" s="62"/>
      <c r="BL84" s="62"/>
      <c r="BM84" s="62"/>
      <c r="BN84" s="62"/>
      <c r="BO84" s="62"/>
      <c r="BP84" s="62"/>
      <c r="BQ84" s="62"/>
      <c r="BR84" s="62"/>
      <c r="BS84" s="62"/>
      <c r="BT84" s="62"/>
      <c r="BU84" s="62"/>
    </row>
    <row r="85" spans="1:73" ht="2.1" customHeight="1">
      <c r="A85" s="418"/>
      <c r="B85" s="419"/>
      <c r="C85" s="162"/>
      <c r="D85" s="163"/>
      <c r="E85" s="163"/>
      <c r="F85" s="163"/>
      <c r="G85" s="163"/>
      <c r="H85" s="163"/>
      <c r="I85" s="163"/>
      <c r="J85" s="163"/>
      <c r="K85" s="163"/>
      <c r="L85" s="164"/>
      <c r="M85" s="158"/>
      <c r="N85" s="159"/>
      <c r="O85" s="159"/>
      <c r="P85" s="159"/>
      <c r="Q85" s="160"/>
      <c r="R85" s="158"/>
      <c r="S85" s="159"/>
      <c r="T85" s="159"/>
      <c r="U85" s="159"/>
      <c r="V85" s="160"/>
      <c r="W85" s="161"/>
      <c r="X85" s="109"/>
      <c r="Y85" s="109"/>
      <c r="Z85" s="109"/>
      <c r="AA85" s="109"/>
      <c r="AB85" s="109"/>
      <c r="AC85" s="109"/>
      <c r="AD85" s="109"/>
      <c r="AE85" s="109"/>
      <c r="AF85" s="109"/>
      <c r="AG85" s="109"/>
      <c r="AH85" s="109"/>
      <c r="AI85" s="109"/>
      <c r="AJ85" s="109"/>
      <c r="AK85" s="109"/>
      <c r="AL85" s="109"/>
      <c r="AM85" s="109"/>
      <c r="AN85" s="109"/>
      <c r="AO85" s="109"/>
      <c r="AP85" s="109"/>
      <c r="AQ85" s="109"/>
      <c r="AR85" s="109"/>
      <c r="AS85" s="110"/>
      <c r="AT85" s="48"/>
      <c r="AU85" s="50"/>
      <c r="AV85" s="50"/>
      <c r="AW85" s="50"/>
      <c r="AX85" s="50"/>
      <c r="AY85" s="50"/>
      <c r="AZ85" s="50"/>
      <c r="BA85" s="50"/>
      <c r="BB85" s="50"/>
      <c r="BC85" s="50"/>
      <c r="BD85" s="50"/>
      <c r="BE85" s="50"/>
      <c r="BF85" s="50"/>
      <c r="BG85" s="50"/>
      <c r="BH85" s="50"/>
      <c r="BI85" s="50"/>
      <c r="BJ85" s="50"/>
      <c r="BK85" s="62"/>
      <c r="BL85" s="62"/>
      <c r="BM85" s="62"/>
      <c r="BN85" s="62"/>
      <c r="BO85" s="62"/>
      <c r="BP85" s="62"/>
      <c r="BQ85" s="62"/>
      <c r="BR85" s="62"/>
      <c r="BS85" s="62"/>
      <c r="BT85" s="62"/>
      <c r="BU85" s="62"/>
    </row>
    <row r="86" spans="1:73" ht="17.25" customHeight="1">
      <c r="A86" s="418"/>
      <c r="B86" s="419"/>
      <c r="C86" s="443" t="s">
        <v>71</v>
      </c>
      <c r="D86" s="444"/>
      <c r="E86" s="444"/>
      <c r="F86" s="444"/>
      <c r="G86" s="444"/>
      <c r="H86" s="444"/>
      <c r="I86" s="444"/>
      <c r="J86" s="444"/>
      <c r="K86" s="444"/>
      <c r="L86" s="445"/>
      <c r="W86" s="440" t="s">
        <v>72</v>
      </c>
      <c r="X86" s="441"/>
      <c r="Y86" s="441"/>
      <c r="Z86" s="441"/>
      <c r="AA86" s="441"/>
      <c r="AB86" s="441"/>
      <c r="AC86" s="441"/>
      <c r="AD86" s="441"/>
      <c r="AE86" s="441"/>
      <c r="AF86" s="441"/>
      <c r="AG86" s="441"/>
      <c r="AH86" s="441"/>
      <c r="AI86" s="441"/>
      <c r="AJ86" s="441"/>
      <c r="AK86" s="441"/>
      <c r="AL86" s="441"/>
      <c r="AM86" s="441"/>
      <c r="AN86" s="441"/>
      <c r="AO86" s="441"/>
      <c r="AP86" s="441"/>
      <c r="AQ86" s="441"/>
      <c r="AR86" s="441"/>
      <c r="AS86" s="156"/>
      <c r="AT86" s="171"/>
      <c r="AU86" s="50" t="s">
        <v>47</v>
      </c>
      <c r="AV86" s="50"/>
      <c r="AW86" s="50" t="s">
        <v>36</v>
      </c>
      <c r="AX86" s="50"/>
      <c r="AY86" s="50"/>
      <c r="AZ86" s="50"/>
      <c r="BA86" s="50"/>
      <c r="BB86" s="50"/>
      <c r="BC86" s="50"/>
      <c r="BD86" s="50"/>
      <c r="BE86" s="50"/>
      <c r="BF86" s="50"/>
      <c r="BG86" s="50"/>
      <c r="BH86" s="50"/>
      <c r="BI86" s="50"/>
      <c r="BJ86" s="50"/>
      <c r="BK86" s="62"/>
      <c r="BL86" s="62"/>
      <c r="BM86" s="62"/>
      <c r="BN86" s="62"/>
      <c r="BO86" s="62"/>
      <c r="BP86" s="62"/>
      <c r="BQ86" s="62"/>
      <c r="BR86" s="62"/>
      <c r="BS86" s="62"/>
      <c r="BT86" s="62"/>
      <c r="BU86" s="62"/>
    </row>
    <row r="87" spans="1:73" ht="17.25" customHeight="1" thickBot="1">
      <c r="A87" s="420"/>
      <c r="B87" s="421"/>
      <c r="C87" s="425"/>
      <c r="D87" s="426"/>
      <c r="E87" s="426"/>
      <c r="F87" s="426"/>
      <c r="G87" s="426"/>
      <c r="H87" s="426"/>
      <c r="I87" s="426"/>
      <c r="J87" s="426"/>
      <c r="K87" s="426"/>
      <c r="L87" s="427"/>
      <c r="W87" s="447"/>
      <c r="X87" s="448"/>
      <c r="Y87" s="448"/>
      <c r="Z87" s="448"/>
      <c r="AA87" s="448"/>
      <c r="AB87" s="448"/>
      <c r="AC87" s="448"/>
      <c r="AD87" s="448"/>
      <c r="AE87" s="448"/>
      <c r="AF87" s="448"/>
      <c r="AG87" s="448"/>
      <c r="AH87" s="448"/>
      <c r="AI87" s="448"/>
      <c r="AJ87" s="448"/>
      <c r="AK87" s="448"/>
      <c r="AL87" s="448"/>
      <c r="AM87" s="448"/>
      <c r="AN87" s="448"/>
      <c r="AO87" s="448"/>
      <c r="AP87" s="448"/>
      <c r="AQ87" s="448"/>
      <c r="AR87" s="448"/>
      <c r="AS87" s="157"/>
      <c r="AT87" s="171"/>
      <c r="AU87" s="9">
        <v>256.29259999999999</v>
      </c>
      <c r="AV87" s="9">
        <v>69.867630000000005</v>
      </c>
      <c r="AW87" s="9">
        <v>207.0831</v>
      </c>
      <c r="AX87" s="9">
        <v>75.152320000000003</v>
      </c>
      <c r="BN87" s="62"/>
      <c r="BO87" s="62"/>
      <c r="BP87" s="62"/>
      <c r="BQ87" s="62"/>
      <c r="BR87" s="62"/>
      <c r="BS87" s="62"/>
      <c r="BT87" s="62"/>
      <c r="BU87" s="62"/>
    </row>
    <row r="88" spans="1:73" ht="2.25" customHeight="1">
      <c r="B88" s="90"/>
      <c r="C88" s="121"/>
      <c r="D88" s="121"/>
      <c r="E88" s="121"/>
      <c r="F88" s="121"/>
      <c r="G88" s="121"/>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121"/>
      <c r="AL88" s="121"/>
      <c r="AM88" s="121"/>
      <c r="AN88" s="121"/>
      <c r="AO88" s="121"/>
      <c r="AP88" s="121"/>
      <c r="AQ88" s="121"/>
      <c r="AR88" s="121"/>
      <c r="AS88" s="121"/>
      <c r="AT88" s="48"/>
      <c r="AU88" s="92"/>
      <c r="AV88" s="92"/>
      <c r="AW88" s="92"/>
      <c r="AX88" s="92"/>
      <c r="AY88" s="61"/>
      <c r="AZ88" s="61"/>
      <c r="BA88" s="61"/>
      <c r="BB88" s="61"/>
      <c r="BC88" s="61"/>
      <c r="BD88" s="61"/>
      <c r="BE88" s="61"/>
      <c r="BF88" s="61"/>
      <c r="BG88" s="61"/>
      <c r="BH88" s="61"/>
      <c r="BI88" s="61"/>
      <c r="BJ88" s="61"/>
      <c r="BK88" s="69"/>
      <c r="BL88" s="69"/>
      <c r="BM88" s="69"/>
      <c r="BN88" s="69"/>
      <c r="BO88" s="69"/>
      <c r="BP88" s="69"/>
      <c r="BQ88" s="69"/>
      <c r="BR88" s="69"/>
      <c r="BS88" s="69"/>
      <c r="BT88" s="69"/>
      <c r="BU88" s="69"/>
    </row>
    <row r="89" spans="1:73" ht="4.5" customHeight="1">
      <c r="B89" s="90"/>
      <c r="C89" s="70"/>
      <c r="D89" s="70"/>
      <c r="E89" s="70"/>
      <c r="F89" s="70"/>
      <c r="G89" s="70"/>
      <c r="H89" s="70"/>
      <c r="I89" s="70"/>
      <c r="J89" s="70"/>
      <c r="K89" s="70"/>
      <c r="L89" s="70"/>
      <c r="M89" s="70"/>
      <c r="N89" s="70"/>
      <c r="O89" s="70"/>
      <c r="P89" s="70"/>
      <c r="Q89" s="70"/>
      <c r="R89" s="93"/>
      <c r="S89" s="93"/>
      <c r="T89" s="93"/>
      <c r="U89" s="93"/>
      <c r="V89" s="93"/>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48"/>
      <c r="AU89" s="70"/>
      <c r="AV89" s="70"/>
      <c r="AW89" s="70"/>
      <c r="AX89" s="70"/>
      <c r="AY89" s="122"/>
    </row>
    <row r="90" spans="1:73" ht="2.25" customHeight="1">
      <c r="B90" s="90"/>
      <c r="C90" s="70"/>
      <c r="D90" s="70"/>
      <c r="E90" s="70"/>
      <c r="F90" s="70"/>
      <c r="G90" s="70"/>
      <c r="H90" s="70"/>
      <c r="I90" s="70"/>
      <c r="J90" s="70"/>
      <c r="K90" s="70"/>
      <c r="L90" s="70"/>
      <c r="M90" s="70"/>
      <c r="N90" s="70"/>
      <c r="O90" s="70"/>
      <c r="P90" s="70"/>
      <c r="Q90" s="70"/>
      <c r="R90" s="93"/>
      <c r="S90" s="93"/>
      <c r="T90" s="93"/>
      <c r="U90" s="93"/>
      <c r="V90" s="93"/>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48"/>
      <c r="AU90" s="70"/>
      <c r="AV90" s="70"/>
      <c r="AW90" s="70"/>
      <c r="AX90" s="70"/>
      <c r="AY90" s="122"/>
    </row>
    <row r="91" spans="1:73" ht="2.25" customHeight="1" thickBot="1">
      <c r="B91" s="90"/>
      <c r="C91" s="70"/>
      <c r="D91" s="70"/>
      <c r="E91" s="70"/>
      <c r="F91" s="70"/>
      <c r="G91" s="70"/>
      <c r="H91" s="70"/>
      <c r="I91" s="70"/>
      <c r="J91" s="70"/>
      <c r="K91" s="70"/>
      <c r="L91" s="70"/>
      <c r="M91" s="70"/>
      <c r="N91" s="76"/>
      <c r="O91" s="76"/>
      <c r="P91" s="76"/>
      <c r="Q91" s="76"/>
      <c r="R91" s="57"/>
      <c r="S91" s="57"/>
      <c r="T91" s="57"/>
      <c r="U91" s="57"/>
      <c r="V91" s="57"/>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48"/>
      <c r="AU91" s="48"/>
      <c r="AV91" s="48"/>
      <c r="AW91" s="48"/>
      <c r="AX91" s="60"/>
      <c r="AY91" s="122"/>
    </row>
    <row r="92" spans="1:73" ht="15" customHeight="1">
      <c r="A92" s="465" t="s">
        <v>73</v>
      </c>
      <c r="B92" s="466"/>
      <c r="C92" s="466"/>
      <c r="D92" s="466"/>
      <c r="E92" s="466"/>
      <c r="F92" s="466"/>
      <c r="G92" s="466"/>
      <c r="H92" s="466"/>
      <c r="I92" s="466"/>
      <c r="J92" s="466"/>
      <c r="K92" s="466"/>
      <c r="L92" s="466"/>
      <c r="M92" s="466"/>
      <c r="N92" s="466"/>
      <c r="O92" s="466"/>
      <c r="P92" s="466"/>
      <c r="Q92" s="467"/>
      <c r="R92" s="471" t="e">
        <f>AVERAGE(R33:V85)</f>
        <v>#DIV/0!</v>
      </c>
      <c r="S92" s="472"/>
      <c r="T92" s="472"/>
      <c r="U92" s="472"/>
      <c r="V92" s="472"/>
      <c r="W92" s="165"/>
      <c r="X92" s="166"/>
      <c r="Y92" s="166"/>
      <c r="Z92" s="166"/>
      <c r="AA92" s="166"/>
      <c r="AB92" s="166"/>
      <c r="AC92" s="166"/>
      <c r="AD92" s="166"/>
      <c r="AE92" s="166"/>
      <c r="AF92" s="166"/>
      <c r="AG92" s="166"/>
      <c r="AH92" s="166"/>
      <c r="AI92" s="166"/>
      <c r="AJ92" s="166"/>
      <c r="AK92" s="166"/>
      <c r="AL92" s="166"/>
      <c r="AM92" s="166"/>
      <c r="AN92" s="166"/>
      <c r="AO92" s="166"/>
      <c r="AP92" s="166"/>
      <c r="AQ92" s="166"/>
      <c r="AR92" s="166"/>
      <c r="AS92" s="167"/>
      <c r="AT92" s="48"/>
      <c r="AU92" s="48"/>
      <c r="AV92" s="48"/>
      <c r="AW92" s="48"/>
      <c r="AX92" s="50"/>
      <c r="AY92" s="50"/>
      <c r="AZ92" s="50"/>
      <c r="BA92" s="50"/>
      <c r="BB92" s="50"/>
      <c r="BC92" s="50"/>
      <c r="BD92" s="50"/>
      <c r="BE92" s="50"/>
      <c r="BF92" s="50"/>
      <c r="BG92" s="50"/>
      <c r="BH92" s="50"/>
      <c r="BI92" s="50"/>
      <c r="BJ92" s="50"/>
      <c r="BK92" s="62"/>
      <c r="BL92" s="62"/>
      <c r="BM92" s="62"/>
    </row>
    <row r="93" spans="1:73" ht="15" customHeight="1" thickBot="1">
      <c r="A93" s="468"/>
      <c r="B93" s="469"/>
      <c r="C93" s="469"/>
      <c r="D93" s="469"/>
      <c r="E93" s="469"/>
      <c r="F93" s="469"/>
      <c r="G93" s="469"/>
      <c r="H93" s="469"/>
      <c r="I93" s="469"/>
      <c r="J93" s="469"/>
      <c r="K93" s="469"/>
      <c r="L93" s="469"/>
      <c r="M93" s="469"/>
      <c r="N93" s="469"/>
      <c r="O93" s="469"/>
      <c r="P93" s="469"/>
      <c r="Q93" s="470"/>
      <c r="R93" s="473"/>
      <c r="S93" s="474"/>
      <c r="T93" s="474"/>
      <c r="U93" s="474"/>
      <c r="V93" s="474"/>
      <c r="W93" s="168"/>
      <c r="X93" s="169"/>
      <c r="Y93" s="169"/>
      <c r="Z93" s="169"/>
      <c r="AA93" s="169"/>
      <c r="AB93" s="169"/>
      <c r="AC93" s="169"/>
      <c r="AD93" s="169"/>
      <c r="AE93" s="169"/>
      <c r="AF93" s="169"/>
      <c r="AG93" s="169"/>
      <c r="AH93" s="169"/>
      <c r="AI93" s="169"/>
      <c r="AJ93" s="169"/>
      <c r="AK93" s="169"/>
      <c r="AL93" s="169"/>
      <c r="AM93" s="169"/>
      <c r="AN93" s="169"/>
      <c r="AO93" s="169"/>
      <c r="AP93" s="169"/>
      <c r="AQ93" s="169"/>
      <c r="AR93" s="169"/>
      <c r="AS93" s="170"/>
      <c r="AT93" s="77"/>
      <c r="AU93" s="54"/>
      <c r="AW93" s="48"/>
      <c r="AX93" s="48"/>
      <c r="AY93" s="48"/>
      <c r="AZ93" s="123"/>
      <c r="BA93" s="123"/>
      <c r="BB93" s="122"/>
    </row>
    <row r="94" spans="1:73" ht="15" customHeight="1">
      <c r="A94" s="449"/>
      <c r="B94" s="449"/>
      <c r="C94" s="449"/>
      <c r="D94" s="449"/>
      <c r="E94" s="449"/>
      <c r="F94" s="449"/>
      <c r="G94" s="449"/>
      <c r="H94" s="449"/>
      <c r="I94" s="449"/>
      <c r="J94" s="449"/>
      <c r="K94" s="449"/>
      <c r="L94" s="449"/>
      <c r="M94" s="449"/>
      <c r="N94" s="449"/>
      <c r="O94" s="449"/>
      <c r="P94" s="449"/>
      <c r="Q94" s="449"/>
      <c r="R94" s="449"/>
      <c r="S94" s="449"/>
      <c r="T94" s="449"/>
      <c r="U94" s="449"/>
      <c r="V94" s="449"/>
      <c r="W94" s="449"/>
      <c r="X94" s="449"/>
      <c r="Y94" s="449"/>
      <c r="Z94" s="449"/>
      <c r="AA94" s="449"/>
      <c r="AB94" s="449"/>
      <c r="AC94" s="449"/>
      <c r="AD94" s="449"/>
      <c r="AE94" s="449"/>
      <c r="AF94" s="449"/>
      <c r="AG94" s="449"/>
      <c r="AH94" s="449"/>
      <c r="AI94" s="449"/>
      <c r="AJ94" s="449"/>
      <c r="AK94" s="449"/>
      <c r="AL94" s="449"/>
      <c r="AM94" s="449"/>
      <c r="AN94" s="449"/>
      <c r="AO94" s="449"/>
      <c r="AP94" s="449"/>
      <c r="AQ94" s="449"/>
      <c r="AR94" s="449"/>
      <c r="AS94" s="449"/>
      <c r="AT94" s="60"/>
      <c r="AU94" s="60"/>
      <c r="AV94" s="60"/>
    </row>
    <row r="95" spans="1:73" ht="15" customHeight="1">
      <c r="B95" s="124"/>
      <c r="C95" s="28"/>
      <c r="D95" s="60"/>
      <c r="E95" s="60"/>
      <c r="F95" s="60"/>
      <c r="G95" s="60"/>
      <c r="H95" s="60"/>
      <c r="I95" s="60"/>
      <c r="J95" s="60"/>
      <c r="K95" s="60"/>
      <c r="L95" s="60"/>
      <c r="M95" s="60"/>
      <c r="N95" s="60"/>
      <c r="O95" s="60"/>
      <c r="P95" s="60"/>
      <c r="Q95" s="60"/>
      <c r="R95" s="125"/>
      <c r="S95" s="60"/>
      <c r="T95" s="450" t="s">
        <v>74</v>
      </c>
      <c r="U95" s="451"/>
      <c r="V95" s="452"/>
      <c r="W95" s="60"/>
      <c r="X95" s="453" t="s">
        <v>75</v>
      </c>
      <c r="Y95" s="454"/>
      <c r="Z95" s="455"/>
      <c r="AA95" s="60"/>
      <c r="AB95" s="456" t="s">
        <v>76</v>
      </c>
      <c r="AC95" s="457"/>
      <c r="AD95" s="458"/>
      <c r="AE95" s="60"/>
      <c r="AF95" s="459" t="s">
        <v>77</v>
      </c>
      <c r="AG95" s="460"/>
      <c r="AH95" s="461"/>
      <c r="AI95" s="60"/>
      <c r="AJ95" s="462" t="s">
        <v>78</v>
      </c>
      <c r="AK95" s="463"/>
      <c r="AL95" s="464"/>
      <c r="AM95" s="60"/>
      <c r="AN95" s="60"/>
      <c r="AO95" s="60"/>
      <c r="AP95" s="60"/>
      <c r="AQ95" s="60"/>
      <c r="AR95" s="60"/>
      <c r="AS95" s="60"/>
      <c r="AT95" s="60"/>
      <c r="AU95" s="60"/>
      <c r="AV95" s="60"/>
      <c r="AW95" s="60"/>
      <c r="AX95" s="60"/>
      <c r="AY95" s="60"/>
      <c r="AZ95" s="126"/>
    </row>
    <row r="96" spans="1:73" ht="15" customHeight="1">
      <c r="B96" s="124"/>
      <c r="C96" s="28"/>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122"/>
    </row>
    <row r="97" spans="2:55" ht="15" customHeight="1">
      <c r="B97" s="127"/>
      <c r="C97" s="28"/>
      <c r="D97" s="60"/>
      <c r="E97" s="60"/>
      <c r="F97" s="60"/>
      <c r="G97" s="60"/>
      <c r="H97" s="60"/>
      <c r="I97" s="60"/>
      <c r="J97" s="60"/>
      <c r="K97" s="60"/>
      <c r="L97" s="60"/>
      <c r="M97" s="60"/>
      <c r="N97" s="60"/>
      <c r="O97" s="60"/>
      <c r="P97" s="60"/>
      <c r="Q97" s="60"/>
      <c r="R97" s="60"/>
      <c r="AY97" s="60"/>
      <c r="AZ97" s="126"/>
    </row>
    <row r="98" spans="2:55" ht="15" customHeight="1">
      <c r="C98" s="28"/>
      <c r="D98" s="60"/>
      <c r="E98" s="60"/>
      <c r="F98" s="60"/>
      <c r="G98" s="60"/>
      <c r="H98" s="60"/>
      <c r="I98" s="60"/>
      <c r="J98" s="60"/>
      <c r="K98" s="60"/>
      <c r="L98" s="60"/>
      <c r="M98" s="60"/>
      <c r="N98" s="60"/>
      <c r="O98" s="60"/>
      <c r="P98" s="60"/>
      <c r="Q98" s="60"/>
      <c r="R98" s="60"/>
      <c r="AT98" s="60"/>
      <c r="AU98" s="60"/>
      <c r="AV98" s="60"/>
      <c r="AW98" s="60"/>
      <c r="AX98" s="60"/>
      <c r="AY98" s="60"/>
      <c r="AZ98" s="122"/>
    </row>
    <row r="99" spans="2:55" ht="15" customHeight="1">
      <c r="C99" s="28"/>
      <c r="D99" s="60"/>
      <c r="E99" s="60"/>
      <c r="F99" s="60"/>
      <c r="G99" s="60"/>
      <c r="H99" s="60"/>
      <c r="I99" s="60"/>
      <c r="J99" s="60"/>
      <c r="K99" s="60"/>
      <c r="L99" s="60"/>
      <c r="M99" s="60"/>
      <c r="N99" s="60"/>
      <c r="O99" s="28"/>
      <c r="P99" s="60"/>
      <c r="Q99" s="60"/>
      <c r="R99" s="60"/>
      <c r="S99" s="60"/>
      <c r="T99" s="60"/>
      <c r="U99" s="60"/>
      <c r="V99" s="60"/>
      <c r="W99" s="60"/>
      <c r="X99" s="60"/>
      <c r="Y99" s="60"/>
      <c r="Z99" s="60"/>
      <c r="AA99" s="60"/>
      <c r="AB99" s="60"/>
      <c r="AD99" s="60"/>
      <c r="AE99" s="60"/>
      <c r="AF99" s="60"/>
      <c r="AG99" s="60"/>
      <c r="AH99" s="60"/>
      <c r="AI99" s="60"/>
      <c r="AJ99" s="60"/>
      <c r="AK99" s="60"/>
      <c r="AL99" s="60"/>
      <c r="AM99" s="60"/>
      <c r="AS99" s="60"/>
      <c r="AT99" s="60"/>
      <c r="AU99" s="60"/>
      <c r="AV99" s="60"/>
      <c r="AW99" s="60"/>
      <c r="AX99" s="60"/>
      <c r="AY99" s="60"/>
    </row>
    <row r="100" spans="2:55" ht="15" customHeight="1">
      <c r="C100" s="28"/>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c r="AQ100" s="60"/>
      <c r="AR100" s="60"/>
      <c r="AS100" s="60"/>
      <c r="AT100" s="60"/>
      <c r="AU100" s="60"/>
      <c r="AV100" s="60"/>
      <c r="AW100" s="60"/>
      <c r="AX100" s="60"/>
      <c r="AY100" s="60"/>
      <c r="AZ100" s="122"/>
    </row>
    <row r="101" spans="2:55" ht="15" customHeight="1">
      <c r="C101" s="28"/>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c r="AU101" s="60"/>
      <c r="AV101" s="60"/>
      <c r="AW101" s="60"/>
      <c r="AX101" s="60"/>
      <c r="AY101" s="60"/>
      <c r="AZ101" s="122"/>
    </row>
    <row r="102" spans="2:55" ht="15" customHeight="1">
      <c r="C102" s="28"/>
      <c r="D102" s="60"/>
      <c r="E102" s="60"/>
      <c r="F102" s="60"/>
      <c r="G102" s="60"/>
      <c r="H102" s="60"/>
      <c r="I102" s="60"/>
      <c r="J102" s="60"/>
      <c r="K102" s="60"/>
      <c r="L102" s="60"/>
      <c r="M102" s="60"/>
      <c r="N102" s="60"/>
      <c r="O102" s="60"/>
      <c r="P102" s="128"/>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0"/>
      <c r="AS102" s="60"/>
      <c r="AT102" s="60"/>
      <c r="AU102" s="60"/>
      <c r="AV102" s="60"/>
      <c r="AW102" s="60"/>
      <c r="AX102" s="60"/>
      <c r="AY102" s="60"/>
      <c r="AZ102" s="122"/>
    </row>
    <row r="103" spans="2:55" ht="15" customHeight="1">
      <c r="C103" s="28"/>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0"/>
      <c r="AS103" s="60"/>
      <c r="AT103" s="60"/>
      <c r="AU103" s="60"/>
      <c r="AV103" s="60"/>
      <c r="AW103" s="60"/>
      <c r="AX103" s="60"/>
      <c r="AY103" s="60"/>
      <c r="AZ103" s="122"/>
    </row>
    <row r="104" spans="2:55" ht="15" customHeight="1">
      <c r="C104" s="28"/>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c r="AQ104" s="60"/>
      <c r="AR104" s="60"/>
      <c r="AS104" s="60"/>
      <c r="AT104" s="60"/>
      <c r="AU104" s="60"/>
      <c r="AV104" s="60"/>
      <c r="AW104" s="60"/>
      <c r="AX104" s="60"/>
      <c r="AY104" s="60"/>
      <c r="AZ104" s="122"/>
      <c r="BC104" s="126"/>
    </row>
    <row r="105" spans="2:55" ht="15" customHeight="1">
      <c r="C105" s="28"/>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0"/>
      <c r="AS105" s="60"/>
      <c r="AT105" s="60"/>
      <c r="AU105" s="60"/>
      <c r="AV105" s="60"/>
      <c r="AW105" s="60"/>
      <c r="AX105" s="60"/>
      <c r="AY105" s="60"/>
    </row>
    <row r="106" spans="2:55" ht="15" customHeight="1">
      <c r="C106" s="28"/>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0"/>
      <c r="AS106" s="60"/>
      <c r="AT106" s="60"/>
      <c r="AU106" s="60"/>
      <c r="AV106" s="60"/>
      <c r="AW106" s="60"/>
      <c r="AX106" s="60"/>
      <c r="AY106" s="60"/>
      <c r="AZ106" s="122"/>
    </row>
    <row r="107" spans="2:55" ht="15" customHeight="1">
      <c r="C107" s="129"/>
      <c r="D107" s="129"/>
      <c r="E107" s="130"/>
      <c r="F107" s="130"/>
      <c r="G107" s="129"/>
      <c r="H107" s="129"/>
      <c r="I107" s="129"/>
      <c r="J107" s="129"/>
      <c r="L107" s="130"/>
      <c r="M107" s="130"/>
      <c r="N107" s="130"/>
      <c r="O107" s="130"/>
      <c r="P107" s="130"/>
      <c r="Q107" s="130"/>
      <c r="R107" s="131"/>
      <c r="S107" s="131"/>
      <c r="T107" s="131"/>
      <c r="U107" s="131"/>
      <c r="V107" s="131"/>
      <c r="W107" s="132"/>
      <c r="X107" s="132"/>
      <c r="Y107" s="132"/>
      <c r="Z107" s="132"/>
      <c r="AA107" s="132"/>
      <c r="AB107" s="132"/>
      <c r="AD107" s="131"/>
      <c r="AE107" s="131"/>
      <c r="AF107" s="131"/>
      <c r="AG107" s="131"/>
      <c r="AH107" s="131"/>
      <c r="AI107" s="131"/>
      <c r="AJ107" s="131"/>
      <c r="AK107" s="131"/>
      <c r="AL107" s="131"/>
      <c r="AM107" s="129"/>
      <c r="AN107" s="129"/>
      <c r="AO107" s="129"/>
      <c r="AP107" s="129"/>
      <c r="AQ107" s="133"/>
      <c r="AR107" s="133"/>
      <c r="AS107" s="133"/>
      <c r="AT107" s="133"/>
      <c r="AU107" s="133"/>
      <c r="AV107" s="133"/>
      <c r="AW107" s="133"/>
      <c r="AX107" s="122"/>
      <c r="AY107" s="122"/>
      <c r="AZ107" s="122"/>
    </row>
    <row r="108" spans="2:55" ht="15" customHeight="1">
      <c r="AY108" s="29"/>
      <c r="AZ108" s="29"/>
      <c r="BA108" s="29"/>
      <c r="BB108" s="29"/>
      <c r="BC108" s="29"/>
    </row>
    <row r="109" spans="2:55" ht="15" customHeight="1">
      <c r="C109" s="134"/>
      <c r="D109" s="134"/>
      <c r="E109" s="134"/>
      <c r="F109" s="134"/>
      <c r="G109" s="134"/>
      <c r="H109" s="134"/>
      <c r="I109" s="134"/>
      <c r="J109" s="134"/>
      <c r="K109" s="134"/>
      <c r="L109" s="134"/>
      <c r="M109" s="134"/>
      <c r="N109" s="134"/>
      <c r="O109" s="134"/>
      <c r="P109" s="134"/>
      <c r="Q109" s="134"/>
      <c r="R109" s="134"/>
      <c r="S109" s="134"/>
      <c r="T109" s="134"/>
      <c r="U109" s="134"/>
      <c r="V109" s="134"/>
      <c r="W109" s="135"/>
      <c r="X109" s="135"/>
      <c r="Y109" s="135"/>
      <c r="Z109" s="135"/>
      <c r="AA109" s="135"/>
      <c r="AB109" s="136"/>
      <c r="AC109" s="135"/>
      <c r="AD109" s="137"/>
      <c r="AE109" s="138"/>
      <c r="AF109" s="138"/>
      <c r="AG109" s="138"/>
      <c r="AH109" s="138"/>
      <c r="AI109" s="138"/>
      <c r="AJ109" s="138"/>
      <c r="AK109" s="138"/>
      <c r="AL109" s="138"/>
      <c r="AM109" s="138"/>
      <c r="AN109" s="138"/>
      <c r="AO109" s="138"/>
      <c r="AP109" s="138"/>
      <c r="AQ109" s="138"/>
      <c r="AR109" s="138"/>
      <c r="AS109" s="138"/>
      <c r="AT109" s="138"/>
      <c r="AU109" s="138"/>
      <c r="AV109" s="138"/>
      <c r="AW109" s="138"/>
    </row>
    <row r="110" spans="2:55" ht="15" customHeight="1">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c r="AO110" s="112"/>
      <c r="AP110" s="112"/>
      <c r="AQ110" s="112"/>
      <c r="AR110" s="112"/>
      <c r="AS110" s="112"/>
      <c r="AT110" s="112"/>
      <c r="AU110" s="112"/>
      <c r="AV110" s="112"/>
      <c r="AW110" s="112"/>
    </row>
    <row r="111" spans="2:55" ht="15" customHeight="1">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row>
    <row r="112" spans="2:55" ht="15" customHeight="1">
      <c r="C112" s="124"/>
      <c r="D112" s="124"/>
      <c r="E112" s="124"/>
      <c r="F112" s="124"/>
      <c r="G112" s="124"/>
      <c r="H112" s="124"/>
      <c r="I112" s="124"/>
      <c r="J112" s="124"/>
      <c r="K112" s="124"/>
      <c r="L112" s="124"/>
      <c r="M112" s="124"/>
      <c r="N112" s="124"/>
      <c r="O112" s="124"/>
      <c r="P112" s="124"/>
      <c r="Q112" s="124"/>
      <c r="R112" s="124"/>
      <c r="S112" s="124"/>
      <c r="T112" s="124"/>
      <c r="U112" s="124"/>
      <c r="V112" s="124"/>
      <c r="W112" s="124"/>
      <c r="X112" s="124"/>
      <c r="Y112" s="124"/>
      <c r="Z112" s="124"/>
      <c r="AA112" s="124"/>
      <c r="AB112" s="124"/>
      <c r="AC112" s="124"/>
      <c r="AD112" s="124"/>
      <c r="AE112" s="124"/>
      <c r="AF112" s="124"/>
      <c r="AG112" s="124"/>
      <c r="AH112" s="124"/>
      <c r="AI112" s="124"/>
      <c r="AJ112" s="124"/>
      <c r="AK112" s="124"/>
      <c r="AL112" s="124"/>
      <c r="AM112" s="124"/>
      <c r="AN112" s="124"/>
      <c r="AO112" s="124"/>
      <c r="AP112" s="124"/>
      <c r="AQ112" s="124"/>
      <c r="AR112" s="124"/>
      <c r="AS112" s="124"/>
      <c r="AT112" s="124"/>
      <c r="AU112" s="124"/>
      <c r="AV112" s="124"/>
      <c r="AW112" s="124"/>
    </row>
    <row r="113" spans="3:49" ht="15" customHeight="1">
      <c r="C113" s="124"/>
      <c r="D113" s="124"/>
      <c r="E113" s="124"/>
      <c r="F113" s="124"/>
      <c r="G113" s="124"/>
      <c r="H113" s="124"/>
      <c r="I113" s="124"/>
      <c r="J113" s="124"/>
      <c r="K113" s="124"/>
      <c r="L113" s="124"/>
      <c r="M113" s="124"/>
      <c r="N113" s="124"/>
      <c r="O113" s="124"/>
      <c r="P113" s="124"/>
      <c r="Q113" s="124"/>
      <c r="R113" s="124"/>
      <c r="S113" s="124"/>
      <c r="T113" s="124"/>
      <c r="U113" s="124"/>
      <c r="V113" s="124"/>
      <c r="W113" s="124"/>
      <c r="X113" s="124"/>
      <c r="Y113" s="124"/>
      <c r="Z113" s="124"/>
      <c r="AA113" s="124"/>
      <c r="AB113" s="124"/>
      <c r="AC113" s="124"/>
      <c r="AD113" s="124"/>
      <c r="AE113" s="124"/>
      <c r="AF113" s="124"/>
      <c r="AG113" s="124"/>
      <c r="AH113" s="124"/>
      <c r="AI113" s="124"/>
      <c r="AJ113" s="124"/>
      <c r="AK113" s="124"/>
      <c r="AL113" s="124"/>
      <c r="AM113" s="124"/>
      <c r="AN113" s="124"/>
      <c r="AO113" s="124"/>
      <c r="AP113" s="124"/>
      <c r="AQ113" s="124"/>
      <c r="AR113" s="124"/>
      <c r="AS113" s="124"/>
      <c r="AT113" s="124"/>
      <c r="AU113" s="124"/>
      <c r="AV113" s="124"/>
      <c r="AW113" s="124"/>
    </row>
    <row r="114" spans="3:49" ht="15" customHeight="1">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c r="Z114" s="124"/>
      <c r="AA114" s="124"/>
      <c r="AB114" s="124"/>
      <c r="AC114" s="124"/>
      <c r="AD114" s="124"/>
      <c r="AE114" s="124"/>
      <c r="AF114" s="124"/>
      <c r="AG114" s="124"/>
      <c r="AH114" s="124"/>
      <c r="AI114" s="124"/>
      <c r="AJ114" s="124"/>
      <c r="AK114" s="124"/>
      <c r="AL114" s="124"/>
      <c r="AM114" s="124"/>
      <c r="AN114" s="124"/>
      <c r="AO114" s="124"/>
      <c r="AP114" s="124"/>
      <c r="AQ114" s="124"/>
      <c r="AR114" s="124"/>
      <c r="AS114" s="124"/>
      <c r="AT114" s="124"/>
      <c r="AU114" s="124"/>
      <c r="AV114" s="124"/>
      <c r="AW114" s="124"/>
    </row>
    <row r="115" spans="3:49" ht="15" customHeight="1">
      <c r="C115" s="127"/>
      <c r="D115" s="127"/>
      <c r="E115" s="127"/>
      <c r="F115" s="127"/>
      <c r="G115" s="127"/>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7"/>
      <c r="AE115" s="127"/>
      <c r="AF115" s="127"/>
      <c r="AG115" s="127"/>
      <c r="AH115" s="127"/>
      <c r="AI115" s="127"/>
      <c r="AJ115" s="127"/>
      <c r="AK115" s="127"/>
      <c r="AL115" s="127"/>
      <c r="AM115" s="127"/>
      <c r="AN115" s="127"/>
      <c r="AO115" s="127"/>
      <c r="AP115" s="127"/>
      <c r="AQ115" s="127"/>
      <c r="AR115" s="127"/>
      <c r="AS115" s="127"/>
      <c r="AT115" s="127"/>
      <c r="AU115" s="127"/>
      <c r="AV115" s="127"/>
      <c r="AW115" s="127"/>
    </row>
    <row r="116" spans="3:49" ht="15" customHeight="1"/>
    <row r="117" spans="3:49" ht="15" customHeight="1">
      <c r="S117" s="29"/>
      <c r="T117" s="29"/>
      <c r="U117" s="29"/>
      <c r="V117" s="29"/>
    </row>
    <row r="118" spans="3:49" ht="14.45">
      <c r="S118" s="29"/>
      <c r="T118" s="29"/>
      <c r="U118" s="29"/>
      <c r="V118" s="29"/>
    </row>
  </sheetData>
  <mergeCells count="86">
    <mergeCell ref="C77:L78"/>
    <mergeCell ref="W77:AS78"/>
    <mergeCell ref="C80:L81"/>
    <mergeCell ref="A92:Q93"/>
    <mergeCell ref="R92:V93"/>
    <mergeCell ref="A94:AS94"/>
    <mergeCell ref="T95:V95"/>
    <mergeCell ref="X95:Z95"/>
    <mergeCell ref="AB95:AD95"/>
    <mergeCell ref="AF95:AH95"/>
    <mergeCell ref="AJ95:AL95"/>
    <mergeCell ref="C62:L62"/>
    <mergeCell ref="W62:AS63"/>
    <mergeCell ref="C63:L63"/>
    <mergeCell ref="A68:B87"/>
    <mergeCell ref="C68:L69"/>
    <mergeCell ref="W68:AS69"/>
    <mergeCell ref="A53:B63"/>
    <mergeCell ref="W80:AS81"/>
    <mergeCell ref="C71:L72"/>
    <mergeCell ref="W71:AS72"/>
    <mergeCell ref="C74:L75"/>
    <mergeCell ref="W74:AS75"/>
    <mergeCell ref="C83:L84"/>
    <mergeCell ref="W83:AS84"/>
    <mergeCell ref="C86:L87"/>
    <mergeCell ref="W86:AR87"/>
    <mergeCell ref="W37:AS38"/>
    <mergeCell ref="C38:L38"/>
    <mergeCell ref="W56:AS57"/>
    <mergeCell ref="C57:L57"/>
    <mergeCell ref="C59:L60"/>
    <mergeCell ref="W59:AS60"/>
    <mergeCell ref="C40:L40"/>
    <mergeCell ref="W40:AS41"/>
    <mergeCell ref="C41:L41"/>
    <mergeCell ref="C53:L53"/>
    <mergeCell ref="W53:AS54"/>
    <mergeCell ref="C54:L54"/>
    <mergeCell ref="C56:L56"/>
    <mergeCell ref="M22:Q23"/>
    <mergeCell ref="W31:AS32"/>
    <mergeCell ref="C32:L32"/>
    <mergeCell ref="C34:L34"/>
    <mergeCell ref="W34:AS35"/>
    <mergeCell ref="C35:L35"/>
    <mergeCell ref="C31:L31"/>
    <mergeCell ref="A31:B42"/>
    <mergeCell ref="C37:L37"/>
    <mergeCell ref="AV12:AX12"/>
    <mergeCell ref="A15:G17"/>
    <mergeCell ref="H15:N17"/>
    <mergeCell ref="R22:V22"/>
    <mergeCell ref="W22:AS23"/>
    <mergeCell ref="A11:C13"/>
    <mergeCell ref="D11:O13"/>
    <mergeCell ref="P11:AD13"/>
    <mergeCell ref="AE11:AS13"/>
    <mergeCell ref="R23:V23"/>
    <mergeCell ref="A18:G20"/>
    <mergeCell ref="H18:N20"/>
    <mergeCell ref="A22:B23"/>
    <mergeCell ref="C22:L23"/>
    <mergeCell ref="A9:G9"/>
    <mergeCell ref="H9:O9"/>
    <mergeCell ref="P9:AD9"/>
    <mergeCell ref="AE9:AS9"/>
    <mergeCell ref="A10:G10"/>
    <mergeCell ref="H10:O10"/>
    <mergeCell ref="P10:AD10"/>
    <mergeCell ref="AE10:AS10"/>
    <mergeCell ref="N1:AS1"/>
    <mergeCell ref="Q2:AR2"/>
    <mergeCell ref="AA5:AJ5"/>
    <mergeCell ref="A6:G6"/>
    <mergeCell ref="H6:O6"/>
    <mergeCell ref="P6:AD6"/>
    <mergeCell ref="AE6:AS6"/>
    <mergeCell ref="A7:G7"/>
    <mergeCell ref="H7:O7"/>
    <mergeCell ref="P7:AD7"/>
    <mergeCell ref="AE7:AS7"/>
    <mergeCell ref="A8:G8"/>
    <mergeCell ref="H8:O8"/>
    <mergeCell ref="P8:AD8"/>
    <mergeCell ref="AE8:AS8"/>
  </mergeCells>
  <conditionalFormatting sqref="R92:V93">
    <cfRule type="expression" dxfId="17" priority="7">
      <formula>R92=""</formula>
    </cfRule>
    <cfRule type="expression" dxfId="16" priority="8">
      <formula>R92&lt;20</formula>
    </cfRule>
    <cfRule type="expression" dxfId="15" priority="9">
      <formula>R92&lt;40</formula>
    </cfRule>
    <cfRule type="expression" dxfId="14" priority="10">
      <formula>R92&lt;60</formula>
    </cfRule>
    <cfRule type="expression" dxfId="13" priority="11">
      <formula>R92&lt;80</formula>
    </cfRule>
    <cfRule type="expression" dxfId="12" priority="12">
      <formula>R92&lt;=100</formula>
    </cfRule>
  </conditionalFormatting>
  <pageMargins left="0.82677165354330717" right="0.43307086614173229" top="0.39370078740157483" bottom="0.31496062992125984" header="0.86614173228346458" footer="0.47244094488188981"/>
  <pageSetup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5F3B0-6387-4149-A857-BB2773AF3DEC}">
  <sheetPr codeName="Feuil2">
    <pageSetUpPr fitToPage="1"/>
  </sheetPr>
  <dimension ref="A1:FA128"/>
  <sheetViews>
    <sheetView showGridLines="0" tabSelected="1" topLeftCell="B49" zoomScale="70" zoomScaleNormal="70" workbookViewId="0">
      <selection activeCell="C1" sqref="C1"/>
    </sheetView>
  </sheetViews>
  <sheetFormatPr defaultColWidth="8.85546875" defaultRowHeight="14.45"/>
  <cols>
    <col min="1" max="1" width="2.7109375" style="27" hidden="1" customWidth="1"/>
    <col min="2" max="2" width="5.7109375" style="27" customWidth="1"/>
    <col min="3" max="3" width="13.42578125" style="27" customWidth="1"/>
    <col min="4" max="18" width="13.5703125" style="27" customWidth="1"/>
    <col min="19" max="19" width="8.85546875" style="27"/>
    <col min="42" max="216" width="8.85546875" style="27"/>
    <col min="217" max="218" width="6.42578125" style="27" customWidth="1"/>
    <col min="219" max="219" width="1.5703125" style="27" customWidth="1"/>
    <col min="220" max="220" width="4.140625" style="27" customWidth="1"/>
    <col min="221" max="222" width="1.5703125" style="27" customWidth="1"/>
    <col min="223" max="223" width="4.140625" style="27" customWidth="1"/>
    <col min="224" max="225" width="1.5703125" style="27" customWidth="1"/>
    <col min="226" max="226" width="4.140625" style="27" customWidth="1"/>
    <col min="227" max="228" width="1.5703125" style="27" customWidth="1"/>
    <col min="229" max="229" width="4.140625" style="27" customWidth="1"/>
    <col min="230" max="231" width="1.5703125" style="27" customWidth="1"/>
    <col min="232" max="232" width="4.140625" style="27" customWidth="1"/>
    <col min="233" max="234" width="1.5703125" style="27" customWidth="1"/>
    <col min="235" max="235" width="4.140625" style="27" customWidth="1"/>
    <col min="236" max="237" width="1.5703125" style="27" customWidth="1"/>
    <col min="238" max="238" width="4.140625" style="27" customWidth="1"/>
    <col min="239" max="240" width="1.5703125" style="27" customWidth="1"/>
    <col min="241" max="241" width="4.140625" style="27" customWidth="1"/>
    <col min="242" max="243" width="1.5703125" style="27" customWidth="1"/>
    <col min="244" max="244" width="4.140625" style="27" customWidth="1"/>
    <col min="245" max="246" width="1.5703125" style="27" customWidth="1"/>
    <col min="247" max="247" width="4.140625" style="27" customWidth="1"/>
    <col min="248" max="249" width="1.5703125" style="27" customWidth="1"/>
    <col min="250" max="250" width="4.140625" style="27" customWidth="1"/>
    <col min="251" max="252" width="1.5703125" style="27" customWidth="1"/>
    <col min="253" max="253" width="4.140625" style="27" customWidth="1"/>
    <col min="254" max="255" width="1.5703125" style="27" customWidth="1"/>
    <col min="256" max="256" width="4.140625" style="27" customWidth="1"/>
    <col min="257" max="257" width="1.5703125" style="27" customWidth="1"/>
    <col min="258" max="258" width="1.42578125" style="27" customWidth="1"/>
    <col min="259" max="259" width="0" style="27" hidden="1" customWidth="1"/>
    <col min="260" max="260" width="5.7109375" style="27" customWidth="1"/>
    <col min="261" max="472" width="8.85546875" style="27"/>
    <col min="473" max="474" width="6.42578125" style="27" customWidth="1"/>
    <col min="475" max="475" width="1.5703125" style="27" customWidth="1"/>
    <col min="476" max="476" width="4.140625" style="27" customWidth="1"/>
    <col min="477" max="478" width="1.5703125" style="27" customWidth="1"/>
    <col min="479" max="479" width="4.140625" style="27" customWidth="1"/>
    <col min="480" max="481" width="1.5703125" style="27" customWidth="1"/>
    <col min="482" max="482" width="4.140625" style="27" customWidth="1"/>
    <col min="483" max="484" width="1.5703125" style="27" customWidth="1"/>
    <col min="485" max="485" width="4.140625" style="27" customWidth="1"/>
    <col min="486" max="487" width="1.5703125" style="27" customWidth="1"/>
    <col min="488" max="488" width="4.140625" style="27" customWidth="1"/>
    <col min="489" max="490" width="1.5703125" style="27" customWidth="1"/>
    <col min="491" max="491" width="4.140625" style="27" customWidth="1"/>
    <col min="492" max="493" width="1.5703125" style="27" customWidth="1"/>
    <col min="494" max="494" width="4.140625" style="27" customWidth="1"/>
    <col min="495" max="496" width="1.5703125" style="27" customWidth="1"/>
    <col min="497" max="497" width="4.140625" style="27" customWidth="1"/>
    <col min="498" max="499" width="1.5703125" style="27" customWidth="1"/>
    <col min="500" max="500" width="4.140625" style="27" customWidth="1"/>
    <col min="501" max="502" width="1.5703125" style="27" customWidth="1"/>
    <col min="503" max="503" width="4.140625" style="27" customWidth="1"/>
    <col min="504" max="505" width="1.5703125" style="27" customWidth="1"/>
    <col min="506" max="506" width="4.140625" style="27" customWidth="1"/>
    <col min="507" max="508" width="1.5703125" style="27" customWidth="1"/>
    <col min="509" max="509" width="4.140625" style="27" customWidth="1"/>
    <col min="510" max="511" width="1.5703125" style="27" customWidth="1"/>
    <col min="512" max="512" width="4.140625" style="27" customWidth="1"/>
    <col min="513" max="513" width="1.5703125" style="27" customWidth="1"/>
    <col min="514" max="514" width="1.42578125" style="27" customWidth="1"/>
    <col min="515" max="515" width="0" style="27" hidden="1" customWidth="1"/>
    <col min="516" max="516" width="5.7109375" style="27" customWidth="1"/>
    <col min="517" max="728" width="8.85546875" style="27"/>
    <col min="729" max="730" width="6.42578125" style="27" customWidth="1"/>
    <col min="731" max="731" width="1.5703125" style="27" customWidth="1"/>
    <col min="732" max="732" width="4.140625" style="27" customWidth="1"/>
    <col min="733" max="734" width="1.5703125" style="27" customWidth="1"/>
    <col min="735" max="735" width="4.140625" style="27" customWidth="1"/>
    <col min="736" max="737" width="1.5703125" style="27" customWidth="1"/>
    <col min="738" max="738" width="4.140625" style="27" customWidth="1"/>
    <col min="739" max="740" width="1.5703125" style="27" customWidth="1"/>
    <col min="741" max="741" width="4.140625" style="27" customWidth="1"/>
    <col min="742" max="743" width="1.5703125" style="27" customWidth="1"/>
    <col min="744" max="744" width="4.140625" style="27" customWidth="1"/>
    <col min="745" max="746" width="1.5703125" style="27" customWidth="1"/>
    <col min="747" max="747" width="4.140625" style="27" customWidth="1"/>
    <col min="748" max="749" width="1.5703125" style="27" customWidth="1"/>
    <col min="750" max="750" width="4.140625" style="27" customWidth="1"/>
    <col min="751" max="752" width="1.5703125" style="27" customWidth="1"/>
    <col min="753" max="753" width="4.140625" style="27" customWidth="1"/>
    <col min="754" max="755" width="1.5703125" style="27" customWidth="1"/>
    <col min="756" max="756" width="4.140625" style="27" customWidth="1"/>
    <col min="757" max="758" width="1.5703125" style="27" customWidth="1"/>
    <col min="759" max="759" width="4.140625" style="27" customWidth="1"/>
    <col min="760" max="761" width="1.5703125" style="27" customWidth="1"/>
    <col min="762" max="762" width="4.140625" style="27" customWidth="1"/>
    <col min="763" max="764" width="1.5703125" style="27" customWidth="1"/>
    <col min="765" max="765" width="4.140625" style="27" customWidth="1"/>
    <col min="766" max="767" width="1.5703125" style="27" customWidth="1"/>
    <col min="768" max="768" width="4.140625" style="27" customWidth="1"/>
    <col min="769" max="769" width="1.5703125" style="27" customWidth="1"/>
    <col min="770" max="770" width="1.42578125" style="27" customWidth="1"/>
    <col min="771" max="771" width="0" style="27" hidden="1" customWidth="1"/>
    <col min="772" max="772" width="5.7109375" style="27" customWidth="1"/>
    <col min="773" max="984" width="8.85546875" style="27"/>
    <col min="985" max="986" width="6.42578125" style="27" customWidth="1"/>
    <col min="987" max="987" width="1.5703125" style="27" customWidth="1"/>
    <col min="988" max="988" width="4.140625" style="27" customWidth="1"/>
    <col min="989" max="990" width="1.5703125" style="27" customWidth="1"/>
    <col min="991" max="991" width="4.140625" style="27" customWidth="1"/>
    <col min="992" max="993" width="1.5703125" style="27" customWidth="1"/>
    <col min="994" max="994" width="4.140625" style="27" customWidth="1"/>
    <col min="995" max="996" width="1.5703125" style="27" customWidth="1"/>
    <col min="997" max="997" width="4.140625" style="27" customWidth="1"/>
    <col min="998" max="999" width="1.5703125" style="27" customWidth="1"/>
    <col min="1000" max="1000" width="4.140625" style="27" customWidth="1"/>
    <col min="1001" max="1002" width="1.5703125" style="27" customWidth="1"/>
    <col min="1003" max="1003" width="4.140625" style="27" customWidth="1"/>
    <col min="1004" max="1005" width="1.5703125" style="27" customWidth="1"/>
    <col min="1006" max="1006" width="4.140625" style="27" customWidth="1"/>
    <col min="1007" max="1008" width="1.5703125" style="27" customWidth="1"/>
    <col min="1009" max="1009" width="4.140625" style="27" customWidth="1"/>
    <col min="1010" max="1011" width="1.5703125" style="27" customWidth="1"/>
    <col min="1012" max="1012" width="4.140625" style="27" customWidth="1"/>
    <col min="1013" max="1014" width="1.5703125" style="27" customWidth="1"/>
    <col min="1015" max="1015" width="4.140625" style="27" customWidth="1"/>
    <col min="1016" max="1017" width="1.5703125" style="27" customWidth="1"/>
    <col min="1018" max="1018" width="4.140625" style="27" customWidth="1"/>
    <col min="1019" max="1020" width="1.5703125" style="27" customWidth="1"/>
    <col min="1021" max="1021" width="4.140625" style="27" customWidth="1"/>
    <col min="1022" max="1023" width="1.5703125" style="27" customWidth="1"/>
    <col min="1024" max="1024" width="4.140625" style="27" customWidth="1"/>
    <col min="1025" max="1025" width="1.5703125" style="27" customWidth="1"/>
    <col min="1026" max="1026" width="1.42578125" style="27" customWidth="1"/>
    <col min="1027" max="1027" width="0" style="27" hidden="1" customWidth="1"/>
    <col min="1028" max="1028" width="5.7109375" style="27" customWidth="1"/>
    <col min="1029" max="1240" width="8.85546875" style="27"/>
    <col min="1241" max="1242" width="6.42578125" style="27" customWidth="1"/>
    <col min="1243" max="1243" width="1.5703125" style="27" customWidth="1"/>
    <col min="1244" max="1244" width="4.140625" style="27" customWidth="1"/>
    <col min="1245" max="1246" width="1.5703125" style="27" customWidth="1"/>
    <col min="1247" max="1247" width="4.140625" style="27" customWidth="1"/>
    <col min="1248" max="1249" width="1.5703125" style="27" customWidth="1"/>
    <col min="1250" max="1250" width="4.140625" style="27" customWidth="1"/>
    <col min="1251" max="1252" width="1.5703125" style="27" customWidth="1"/>
    <col min="1253" max="1253" width="4.140625" style="27" customWidth="1"/>
    <col min="1254" max="1255" width="1.5703125" style="27" customWidth="1"/>
    <col min="1256" max="1256" width="4.140625" style="27" customWidth="1"/>
    <col min="1257" max="1258" width="1.5703125" style="27" customWidth="1"/>
    <col min="1259" max="1259" width="4.140625" style="27" customWidth="1"/>
    <col min="1260" max="1261" width="1.5703125" style="27" customWidth="1"/>
    <col min="1262" max="1262" width="4.140625" style="27" customWidth="1"/>
    <col min="1263" max="1264" width="1.5703125" style="27" customWidth="1"/>
    <col min="1265" max="1265" width="4.140625" style="27" customWidth="1"/>
    <col min="1266" max="1267" width="1.5703125" style="27" customWidth="1"/>
    <col min="1268" max="1268" width="4.140625" style="27" customWidth="1"/>
    <col min="1269" max="1270" width="1.5703125" style="27" customWidth="1"/>
    <col min="1271" max="1271" width="4.140625" style="27" customWidth="1"/>
    <col min="1272" max="1273" width="1.5703125" style="27" customWidth="1"/>
    <col min="1274" max="1274" width="4.140625" style="27" customWidth="1"/>
    <col min="1275" max="1276" width="1.5703125" style="27" customWidth="1"/>
    <col min="1277" max="1277" width="4.140625" style="27" customWidth="1"/>
    <col min="1278" max="1279" width="1.5703125" style="27" customWidth="1"/>
    <col min="1280" max="1280" width="4.140625" style="27" customWidth="1"/>
    <col min="1281" max="1281" width="1.5703125" style="27" customWidth="1"/>
    <col min="1282" max="1282" width="1.42578125" style="27" customWidth="1"/>
    <col min="1283" max="1283" width="0" style="27" hidden="1" customWidth="1"/>
    <col min="1284" max="1284" width="5.7109375" style="27" customWidth="1"/>
    <col min="1285" max="1496" width="8.85546875" style="27"/>
    <col min="1497" max="1498" width="6.42578125" style="27" customWidth="1"/>
    <col min="1499" max="1499" width="1.5703125" style="27" customWidth="1"/>
    <col min="1500" max="1500" width="4.140625" style="27" customWidth="1"/>
    <col min="1501" max="1502" width="1.5703125" style="27" customWidth="1"/>
    <col min="1503" max="1503" width="4.140625" style="27" customWidth="1"/>
    <col min="1504" max="1505" width="1.5703125" style="27" customWidth="1"/>
    <col min="1506" max="1506" width="4.140625" style="27" customWidth="1"/>
    <col min="1507" max="1508" width="1.5703125" style="27" customWidth="1"/>
    <col min="1509" max="1509" width="4.140625" style="27" customWidth="1"/>
    <col min="1510" max="1511" width="1.5703125" style="27" customWidth="1"/>
    <col min="1512" max="1512" width="4.140625" style="27" customWidth="1"/>
    <col min="1513" max="1514" width="1.5703125" style="27" customWidth="1"/>
    <col min="1515" max="1515" width="4.140625" style="27" customWidth="1"/>
    <col min="1516" max="1517" width="1.5703125" style="27" customWidth="1"/>
    <col min="1518" max="1518" width="4.140625" style="27" customWidth="1"/>
    <col min="1519" max="1520" width="1.5703125" style="27" customWidth="1"/>
    <col min="1521" max="1521" width="4.140625" style="27" customWidth="1"/>
    <col min="1522" max="1523" width="1.5703125" style="27" customWidth="1"/>
    <col min="1524" max="1524" width="4.140625" style="27" customWidth="1"/>
    <col min="1525" max="1526" width="1.5703125" style="27" customWidth="1"/>
    <col min="1527" max="1527" width="4.140625" style="27" customWidth="1"/>
    <col min="1528" max="1529" width="1.5703125" style="27" customWidth="1"/>
    <col min="1530" max="1530" width="4.140625" style="27" customWidth="1"/>
    <col min="1531" max="1532" width="1.5703125" style="27" customWidth="1"/>
    <col min="1533" max="1533" width="4.140625" style="27" customWidth="1"/>
    <col min="1534" max="1535" width="1.5703125" style="27" customWidth="1"/>
    <col min="1536" max="1536" width="4.140625" style="27" customWidth="1"/>
    <col min="1537" max="1537" width="1.5703125" style="27" customWidth="1"/>
    <col min="1538" max="1538" width="1.42578125" style="27" customWidth="1"/>
    <col min="1539" max="1539" width="0" style="27" hidden="1" customWidth="1"/>
    <col min="1540" max="1540" width="5.7109375" style="27" customWidth="1"/>
    <col min="1541" max="1752" width="8.85546875" style="27"/>
    <col min="1753" max="1754" width="6.42578125" style="27" customWidth="1"/>
    <col min="1755" max="1755" width="1.5703125" style="27" customWidth="1"/>
    <col min="1756" max="1756" width="4.140625" style="27" customWidth="1"/>
    <col min="1757" max="1758" width="1.5703125" style="27" customWidth="1"/>
    <col min="1759" max="1759" width="4.140625" style="27" customWidth="1"/>
    <col min="1760" max="1761" width="1.5703125" style="27" customWidth="1"/>
    <col min="1762" max="1762" width="4.140625" style="27" customWidth="1"/>
    <col min="1763" max="1764" width="1.5703125" style="27" customWidth="1"/>
    <col min="1765" max="1765" width="4.140625" style="27" customWidth="1"/>
    <col min="1766" max="1767" width="1.5703125" style="27" customWidth="1"/>
    <col min="1768" max="1768" width="4.140625" style="27" customWidth="1"/>
    <col min="1769" max="1770" width="1.5703125" style="27" customWidth="1"/>
    <col min="1771" max="1771" width="4.140625" style="27" customWidth="1"/>
    <col min="1772" max="1773" width="1.5703125" style="27" customWidth="1"/>
    <col min="1774" max="1774" width="4.140625" style="27" customWidth="1"/>
    <col min="1775" max="1776" width="1.5703125" style="27" customWidth="1"/>
    <col min="1777" max="1777" width="4.140625" style="27" customWidth="1"/>
    <col min="1778" max="1779" width="1.5703125" style="27" customWidth="1"/>
    <col min="1780" max="1780" width="4.140625" style="27" customWidth="1"/>
    <col min="1781" max="1782" width="1.5703125" style="27" customWidth="1"/>
    <col min="1783" max="1783" width="4.140625" style="27" customWidth="1"/>
    <col min="1784" max="1785" width="1.5703125" style="27" customWidth="1"/>
    <col min="1786" max="1786" width="4.140625" style="27" customWidth="1"/>
    <col min="1787" max="1788" width="1.5703125" style="27" customWidth="1"/>
    <col min="1789" max="1789" width="4.140625" style="27" customWidth="1"/>
    <col min="1790" max="1791" width="1.5703125" style="27" customWidth="1"/>
    <col min="1792" max="1792" width="4.140625" style="27" customWidth="1"/>
    <col min="1793" max="1793" width="1.5703125" style="27" customWidth="1"/>
    <col min="1794" max="1794" width="1.42578125" style="27" customWidth="1"/>
    <col min="1795" max="1795" width="0" style="27" hidden="1" customWidth="1"/>
    <col min="1796" max="1796" width="5.7109375" style="27" customWidth="1"/>
    <col min="1797" max="2008" width="8.85546875" style="27"/>
    <col min="2009" max="2010" width="6.42578125" style="27" customWidth="1"/>
    <col min="2011" max="2011" width="1.5703125" style="27" customWidth="1"/>
    <col min="2012" max="2012" width="4.140625" style="27" customWidth="1"/>
    <col min="2013" max="2014" width="1.5703125" style="27" customWidth="1"/>
    <col min="2015" max="2015" width="4.140625" style="27" customWidth="1"/>
    <col min="2016" max="2017" width="1.5703125" style="27" customWidth="1"/>
    <col min="2018" max="2018" width="4.140625" style="27" customWidth="1"/>
    <col min="2019" max="2020" width="1.5703125" style="27" customWidth="1"/>
    <col min="2021" max="2021" width="4.140625" style="27" customWidth="1"/>
    <col min="2022" max="2023" width="1.5703125" style="27" customWidth="1"/>
    <col min="2024" max="2024" width="4.140625" style="27" customWidth="1"/>
    <col min="2025" max="2026" width="1.5703125" style="27" customWidth="1"/>
    <col min="2027" max="2027" width="4.140625" style="27" customWidth="1"/>
    <col min="2028" max="2029" width="1.5703125" style="27" customWidth="1"/>
    <col min="2030" max="2030" width="4.140625" style="27" customWidth="1"/>
    <col min="2031" max="2032" width="1.5703125" style="27" customWidth="1"/>
    <col min="2033" max="2033" width="4.140625" style="27" customWidth="1"/>
    <col min="2034" max="2035" width="1.5703125" style="27" customWidth="1"/>
    <col min="2036" max="2036" width="4.140625" style="27" customWidth="1"/>
    <col min="2037" max="2038" width="1.5703125" style="27" customWidth="1"/>
    <col min="2039" max="2039" width="4.140625" style="27" customWidth="1"/>
    <col min="2040" max="2041" width="1.5703125" style="27" customWidth="1"/>
    <col min="2042" max="2042" width="4.140625" style="27" customWidth="1"/>
    <col min="2043" max="2044" width="1.5703125" style="27" customWidth="1"/>
    <col min="2045" max="2045" width="4.140625" style="27" customWidth="1"/>
    <col min="2046" max="2047" width="1.5703125" style="27" customWidth="1"/>
    <col min="2048" max="2048" width="4.140625" style="27" customWidth="1"/>
    <col min="2049" max="2049" width="1.5703125" style="27" customWidth="1"/>
    <col min="2050" max="2050" width="1.42578125" style="27" customWidth="1"/>
    <col min="2051" max="2051" width="0" style="27" hidden="1" customWidth="1"/>
    <col min="2052" max="2052" width="5.7109375" style="27" customWidth="1"/>
    <col min="2053" max="2264" width="8.85546875" style="27"/>
    <col min="2265" max="2266" width="6.42578125" style="27" customWidth="1"/>
    <col min="2267" max="2267" width="1.5703125" style="27" customWidth="1"/>
    <col min="2268" max="2268" width="4.140625" style="27" customWidth="1"/>
    <col min="2269" max="2270" width="1.5703125" style="27" customWidth="1"/>
    <col min="2271" max="2271" width="4.140625" style="27" customWidth="1"/>
    <col min="2272" max="2273" width="1.5703125" style="27" customWidth="1"/>
    <col min="2274" max="2274" width="4.140625" style="27" customWidth="1"/>
    <col min="2275" max="2276" width="1.5703125" style="27" customWidth="1"/>
    <col min="2277" max="2277" width="4.140625" style="27" customWidth="1"/>
    <col min="2278" max="2279" width="1.5703125" style="27" customWidth="1"/>
    <col min="2280" max="2280" width="4.140625" style="27" customWidth="1"/>
    <col min="2281" max="2282" width="1.5703125" style="27" customWidth="1"/>
    <col min="2283" max="2283" width="4.140625" style="27" customWidth="1"/>
    <col min="2284" max="2285" width="1.5703125" style="27" customWidth="1"/>
    <col min="2286" max="2286" width="4.140625" style="27" customWidth="1"/>
    <col min="2287" max="2288" width="1.5703125" style="27" customWidth="1"/>
    <col min="2289" max="2289" width="4.140625" style="27" customWidth="1"/>
    <col min="2290" max="2291" width="1.5703125" style="27" customWidth="1"/>
    <col min="2292" max="2292" width="4.140625" style="27" customWidth="1"/>
    <col min="2293" max="2294" width="1.5703125" style="27" customWidth="1"/>
    <col min="2295" max="2295" width="4.140625" style="27" customWidth="1"/>
    <col min="2296" max="2297" width="1.5703125" style="27" customWidth="1"/>
    <col min="2298" max="2298" width="4.140625" style="27" customWidth="1"/>
    <col min="2299" max="2300" width="1.5703125" style="27" customWidth="1"/>
    <col min="2301" max="2301" width="4.140625" style="27" customWidth="1"/>
    <col min="2302" max="2303" width="1.5703125" style="27" customWidth="1"/>
    <col min="2304" max="2304" width="4.140625" style="27" customWidth="1"/>
    <col min="2305" max="2305" width="1.5703125" style="27" customWidth="1"/>
    <col min="2306" max="2306" width="1.42578125" style="27" customWidth="1"/>
    <col min="2307" max="2307" width="0" style="27" hidden="1" customWidth="1"/>
    <col min="2308" max="2308" width="5.7109375" style="27" customWidth="1"/>
    <col min="2309" max="2520" width="8.85546875" style="27"/>
    <col min="2521" max="2522" width="6.42578125" style="27" customWidth="1"/>
    <col min="2523" max="2523" width="1.5703125" style="27" customWidth="1"/>
    <col min="2524" max="2524" width="4.140625" style="27" customWidth="1"/>
    <col min="2525" max="2526" width="1.5703125" style="27" customWidth="1"/>
    <col min="2527" max="2527" width="4.140625" style="27" customWidth="1"/>
    <col min="2528" max="2529" width="1.5703125" style="27" customWidth="1"/>
    <col min="2530" max="2530" width="4.140625" style="27" customWidth="1"/>
    <col min="2531" max="2532" width="1.5703125" style="27" customWidth="1"/>
    <col min="2533" max="2533" width="4.140625" style="27" customWidth="1"/>
    <col min="2534" max="2535" width="1.5703125" style="27" customWidth="1"/>
    <col min="2536" max="2536" width="4.140625" style="27" customWidth="1"/>
    <col min="2537" max="2538" width="1.5703125" style="27" customWidth="1"/>
    <col min="2539" max="2539" width="4.140625" style="27" customWidth="1"/>
    <col min="2540" max="2541" width="1.5703125" style="27" customWidth="1"/>
    <col min="2542" max="2542" width="4.140625" style="27" customWidth="1"/>
    <col min="2543" max="2544" width="1.5703125" style="27" customWidth="1"/>
    <col min="2545" max="2545" width="4.140625" style="27" customWidth="1"/>
    <col min="2546" max="2547" width="1.5703125" style="27" customWidth="1"/>
    <col min="2548" max="2548" width="4.140625" style="27" customWidth="1"/>
    <col min="2549" max="2550" width="1.5703125" style="27" customWidth="1"/>
    <col min="2551" max="2551" width="4.140625" style="27" customWidth="1"/>
    <col min="2552" max="2553" width="1.5703125" style="27" customWidth="1"/>
    <col min="2554" max="2554" width="4.140625" style="27" customWidth="1"/>
    <col min="2555" max="2556" width="1.5703125" style="27" customWidth="1"/>
    <col min="2557" max="2557" width="4.140625" style="27" customWidth="1"/>
    <col min="2558" max="2559" width="1.5703125" style="27" customWidth="1"/>
    <col min="2560" max="2560" width="4.140625" style="27" customWidth="1"/>
    <col min="2561" max="2561" width="1.5703125" style="27" customWidth="1"/>
    <col min="2562" max="2562" width="1.42578125" style="27" customWidth="1"/>
    <col min="2563" max="2563" width="0" style="27" hidden="1" customWidth="1"/>
    <col min="2564" max="2564" width="5.7109375" style="27" customWidth="1"/>
    <col min="2565" max="2776" width="8.85546875" style="27"/>
    <col min="2777" max="2778" width="6.42578125" style="27" customWidth="1"/>
    <col min="2779" max="2779" width="1.5703125" style="27" customWidth="1"/>
    <col min="2780" max="2780" width="4.140625" style="27" customWidth="1"/>
    <col min="2781" max="2782" width="1.5703125" style="27" customWidth="1"/>
    <col min="2783" max="2783" width="4.140625" style="27" customWidth="1"/>
    <col min="2784" max="2785" width="1.5703125" style="27" customWidth="1"/>
    <col min="2786" max="2786" width="4.140625" style="27" customWidth="1"/>
    <col min="2787" max="2788" width="1.5703125" style="27" customWidth="1"/>
    <col min="2789" max="2789" width="4.140625" style="27" customWidth="1"/>
    <col min="2790" max="2791" width="1.5703125" style="27" customWidth="1"/>
    <col min="2792" max="2792" width="4.140625" style="27" customWidth="1"/>
    <col min="2793" max="2794" width="1.5703125" style="27" customWidth="1"/>
    <col min="2795" max="2795" width="4.140625" style="27" customWidth="1"/>
    <col min="2796" max="2797" width="1.5703125" style="27" customWidth="1"/>
    <col min="2798" max="2798" width="4.140625" style="27" customWidth="1"/>
    <col min="2799" max="2800" width="1.5703125" style="27" customWidth="1"/>
    <col min="2801" max="2801" width="4.140625" style="27" customWidth="1"/>
    <col min="2802" max="2803" width="1.5703125" style="27" customWidth="1"/>
    <col min="2804" max="2804" width="4.140625" style="27" customWidth="1"/>
    <col min="2805" max="2806" width="1.5703125" style="27" customWidth="1"/>
    <col min="2807" max="2807" width="4.140625" style="27" customWidth="1"/>
    <col min="2808" max="2809" width="1.5703125" style="27" customWidth="1"/>
    <col min="2810" max="2810" width="4.140625" style="27" customWidth="1"/>
    <col min="2811" max="2812" width="1.5703125" style="27" customWidth="1"/>
    <col min="2813" max="2813" width="4.140625" style="27" customWidth="1"/>
    <col min="2814" max="2815" width="1.5703125" style="27" customWidth="1"/>
    <col min="2816" max="2816" width="4.140625" style="27" customWidth="1"/>
    <col min="2817" max="2817" width="1.5703125" style="27" customWidth="1"/>
    <col min="2818" max="2818" width="1.42578125" style="27" customWidth="1"/>
    <col min="2819" max="2819" width="0" style="27" hidden="1" customWidth="1"/>
    <col min="2820" max="2820" width="5.7109375" style="27" customWidth="1"/>
    <col min="2821" max="3032" width="8.85546875" style="27"/>
    <col min="3033" max="3034" width="6.42578125" style="27" customWidth="1"/>
    <col min="3035" max="3035" width="1.5703125" style="27" customWidth="1"/>
    <col min="3036" max="3036" width="4.140625" style="27" customWidth="1"/>
    <col min="3037" max="3038" width="1.5703125" style="27" customWidth="1"/>
    <col min="3039" max="3039" width="4.140625" style="27" customWidth="1"/>
    <col min="3040" max="3041" width="1.5703125" style="27" customWidth="1"/>
    <col min="3042" max="3042" width="4.140625" style="27" customWidth="1"/>
    <col min="3043" max="3044" width="1.5703125" style="27" customWidth="1"/>
    <col min="3045" max="3045" width="4.140625" style="27" customWidth="1"/>
    <col min="3046" max="3047" width="1.5703125" style="27" customWidth="1"/>
    <col min="3048" max="3048" width="4.140625" style="27" customWidth="1"/>
    <col min="3049" max="3050" width="1.5703125" style="27" customWidth="1"/>
    <col min="3051" max="3051" width="4.140625" style="27" customWidth="1"/>
    <col min="3052" max="3053" width="1.5703125" style="27" customWidth="1"/>
    <col min="3054" max="3054" width="4.140625" style="27" customWidth="1"/>
    <col min="3055" max="3056" width="1.5703125" style="27" customWidth="1"/>
    <col min="3057" max="3057" width="4.140625" style="27" customWidth="1"/>
    <col min="3058" max="3059" width="1.5703125" style="27" customWidth="1"/>
    <col min="3060" max="3060" width="4.140625" style="27" customWidth="1"/>
    <col min="3061" max="3062" width="1.5703125" style="27" customWidth="1"/>
    <col min="3063" max="3063" width="4.140625" style="27" customWidth="1"/>
    <col min="3064" max="3065" width="1.5703125" style="27" customWidth="1"/>
    <col min="3066" max="3066" width="4.140625" style="27" customWidth="1"/>
    <col min="3067" max="3068" width="1.5703125" style="27" customWidth="1"/>
    <col min="3069" max="3069" width="4.140625" style="27" customWidth="1"/>
    <col min="3070" max="3071" width="1.5703125" style="27" customWidth="1"/>
    <col min="3072" max="3072" width="4.140625" style="27" customWidth="1"/>
    <col min="3073" max="3073" width="1.5703125" style="27" customWidth="1"/>
    <col min="3074" max="3074" width="1.42578125" style="27" customWidth="1"/>
    <col min="3075" max="3075" width="0" style="27" hidden="1" customWidth="1"/>
    <col min="3076" max="3076" width="5.7109375" style="27" customWidth="1"/>
    <col min="3077" max="3288" width="8.85546875" style="27"/>
    <col min="3289" max="3290" width="6.42578125" style="27" customWidth="1"/>
    <col min="3291" max="3291" width="1.5703125" style="27" customWidth="1"/>
    <col min="3292" max="3292" width="4.140625" style="27" customWidth="1"/>
    <col min="3293" max="3294" width="1.5703125" style="27" customWidth="1"/>
    <col min="3295" max="3295" width="4.140625" style="27" customWidth="1"/>
    <col min="3296" max="3297" width="1.5703125" style="27" customWidth="1"/>
    <col min="3298" max="3298" width="4.140625" style="27" customWidth="1"/>
    <col min="3299" max="3300" width="1.5703125" style="27" customWidth="1"/>
    <col min="3301" max="3301" width="4.140625" style="27" customWidth="1"/>
    <col min="3302" max="3303" width="1.5703125" style="27" customWidth="1"/>
    <col min="3304" max="3304" width="4.140625" style="27" customWidth="1"/>
    <col min="3305" max="3306" width="1.5703125" style="27" customWidth="1"/>
    <col min="3307" max="3307" width="4.140625" style="27" customWidth="1"/>
    <col min="3308" max="3309" width="1.5703125" style="27" customWidth="1"/>
    <col min="3310" max="3310" width="4.140625" style="27" customWidth="1"/>
    <col min="3311" max="3312" width="1.5703125" style="27" customWidth="1"/>
    <col min="3313" max="3313" width="4.140625" style="27" customWidth="1"/>
    <col min="3314" max="3315" width="1.5703125" style="27" customWidth="1"/>
    <col min="3316" max="3316" width="4.140625" style="27" customWidth="1"/>
    <col min="3317" max="3318" width="1.5703125" style="27" customWidth="1"/>
    <col min="3319" max="3319" width="4.140625" style="27" customWidth="1"/>
    <col min="3320" max="3321" width="1.5703125" style="27" customWidth="1"/>
    <col min="3322" max="3322" width="4.140625" style="27" customWidth="1"/>
    <col min="3323" max="3324" width="1.5703125" style="27" customWidth="1"/>
    <col min="3325" max="3325" width="4.140625" style="27" customWidth="1"/>
    <col min="3326" max="3327" width="1.5703125" style="27" customWidth="1"/>
    <col min="3328" max="3328" width="4.140625" style="27" customWidth="1"/>
    <col min="3329" max="3329" width="1.5703125" style="27" customWidth="1"/>
    <col min="3330" max="3330" width="1.42578125" style="27" customWidth="1"/>
    <col min="3331" max="3331" width="0" style="27" hidden="1" customWidth="1"/>
    <col min="3332" max="3332" width="5.7109375" style="27" customWidth="1"/>
    <col min="3333" max="3544" width="8.85546875" style="27"/>
    <col min="3545" max="3546" width="6.42578125" style="27" customWidth="1"/>
    <col min="3547" max="3547" width="1.5703125" style="27" customWidth="1"/>
    <col min="3548" max="3548" width="4.140625" style="27" customWidth="1"/>
    <col min="3549" max="3550" width="1.5703125" style="27" customWidth="1"/>
    <col min="3551" max="3551" width="4.140625" style="27" customWidth="1"/>
    <col min="3552" max="3553" width="1.5703125" style="27" customWidth="1"/>
    <col min="3554" max="3554" width="4.140625" style="27" customWidth="1"/>
    <col min="3555" max="3556" width="1.5703125" style="27" customWidth="1"/>
    <col min="3557" max="3557" width="4.140625" style="27" customWidth="1"/>
    <col min="3558" max="3559" width="1.5703125" style="27" customWidth="1"/>
    <col min="3560" max="3560" width="4.140625" style="27" customWidth="1"/>
    <col min="3561" max="3562" width="1.5703125" style="27" customWidth="1"/>
    <col min="3563" max="3563" width="4.140625" style="27" customWidth="1"/>
    <col min="3564" max="3565" width="1.5703125" style="27" customWidth="1"/>
    <col min="3566" max="3566" width="4.140625" style="27" customWidth="1"/>
    <col min="3567" max="3568" width="1.5703125" style="27" customWidth="1"/>
    <col min="3569" max="3569" width="4.140625" style="27" customWidth="1"/>
    <col min="3570" max="3571" width="1.5703125" style="27" customWidth="1"/>
    <col min="3572" max="3572" width="4.140625" style="27" customWidth="1"/>
    <col min="3573" max="3574" width="1.5703125" style="27" customWidth="1"/>
    <col min="3575" max="3575" width="4.140625" style="27" customWidth="1"/>
    <col min="3576" max="3577" width="1.5703125" style="27" customWidth="1"/>
    <col min="3578" max="3578" width="4.140625" style="27" customWidth="1"/>
    <col min="3579" max="3580" width="1.5703125" style="27" customWidth="1"/>
    <col min="3581" max="3581" width="4.140625" style="27" customWidth="1"/>
    <col min="3582" max="3583" width="1.5703125" style="27" customWidth="1"/>
    <col min="3584" max="3584" width="4.140625" style="27" customWidth="1"/>
    <col min="3585" max="3585" width="1.5703125" style="27" customWidth="1"/>
    <col min="3586" max="3586" width="1.42578125" style="27" customWidth="1"/>
    <col min="3587" max="3587" width="0" style="27" hidden="1" customWidth="1"/>
    <col min="3588" max="3588" width="5.7109375" style="27" customWidth="1"/>
    <col min="3589" max="3800" width="8.85546875" style="27"/>
    <col min="3801" max="3802" width="6.42578125" style="27" customWidth="1"/>
    <col min="3803" max="3803" width="1.5703125" style="27" customWidth="1"/>
    <col min="3804" max="3804" width="4.140625" style="27" customWidth="1"/>
    <col min="3805" max="3806" width="1.5703125" style="27" customWidth="1"/>
    <col min="3807" max="3807" width="4.140625" style="27" customWidth="1"/>
    <col min="3808" max="3809" width="1.5703125" style="27" customWidth="1"/>
    <col min="3810" max="3810" width="4.140625" style="27" customWidth="1"/>
    <col min="3811" max="3812" width="1.5703125" style="27" customWidth="1"/>
    <col min="3813" max="3813" width="4.140625" style="27" customWidth="1"/>
    <col min="3814" max="3815" width="1.5703125" style="27" customWidth="1"/>
    <col min="3816" max="3816" width="4.140625" style="27" customWidth="1"/>
    <col min="3817" max="3818" width="1.5703125" style="27" customWidth="1"/>
    <col min="3819" max="3819" width="4.140625" style="27" customWidth="1"/>
    <col min="3820" max="3821" width="1.5703125" style="27" customWidth="1"/>
    <col min="3822" max="3822" width="4.140625" style="27" customWidth="1"/>
    <col min="3823" max="3824" width="1.5703125" style="27" customWidth="1"/>
    <col min="3825" max="3825" width="4.140625" style="27" customWidth="1"/>
    <col min="3826" max="3827" width="1.5703125" style="27" customWidth="1"/>
    <col min="3828" max="3828" width="4.140625" style="27" customWidth="1"/>
    <col min="3829" max="3830" width="1.5703125" style="27" customWidth="1"/>
    <col min="3831" max="3831" width="4.140625" style="27" customWidth="1"/>
    <col min="3832" max="3833" width="1.5703125" style="27" customWidth="1"/>
    <col min="3834" max="3834" width="4.140625" style="27" customWidth="1"/>
    <col min="3835" max="3836" width="1.5703125" style="27" customWidth="1"/>
    <col min="3837" max="3837" width="4.140625" style="27" customWidth="1"/>
    <col min="3838" max="3839" width="1.5703125" style="27" customWidth="1"/>
    <col min="3840" max="3840" width="4.140625" style="27" customWidth="1"/>
    <col min="3841" max="3841" width="1.5703125" style="27" customWidth="1"/>
    <col min="3842" max="3842" width="1.42578125" style="27" customWidth="1"/>
    <col min="3843" max="3843" width="0" style="27" hidden="1" customWidth="1"/>
    <col min="3844" max="3844" width="5.7109375" style="27" customWidth="1"/>
    <col min="3845" max="4056" width="8.85546875" style="27"/>
    <col min="4057" max="4058" width="6.42578125" style="27" customWidth="1"/>
    <col min="4059" max="4059" width="1.5703125" style="27" customWidth="1"/>
    <col min="4060" max="4060" width="4.140625" style="27" customWidth="1"/>
    <col min="4061" max="4062" width="1.5703125" style="27" customWidth="1"/>
    <col min="4063" max="4063" width="4.140625" style="27" customWidth="1"/>
    <col min="4064" max="4065" width="1.5703125" style="27" customWidth="1"/>
    <col min="4066" max="4066" width="4.140625" style="27" customWidth="1"/>
    <col min="4067" max="4068" width="1.5703125" style="27" customWidth="1"/>
    <col min="4069" max="4069" width="4.140625" style="27" customWidth="1"/>
    <col min="4070" max="4071" width="1.5703125" style="27" customWidth="1"/>
    <col min="4072" max="4072" width="4.140625" style="27" customWidth="1"/>
    <col min="4073" max="4074" width="1.5703125" style="27" customWidth="1"/>
    <col min="4075" max="4075" width="4.140625" style="27" customWidth="1"/>
    <col min="4076" max="4077" width="1.5703125" style="27" customWidth="1"/>
    <col min="4078" max="4078" width="4.140625" style="27" customWidth="1"/>
    <col min="4079" max="4080" width="1.5703125" style="27" customWidth="1"/>
    <col min="4081" max="4081" width="4.140625" style="27" customWidth="1"/>
    <col min="4082" max="4083" width="1.5703125" style="27" customWidth="1"/>
    <col min="4084" max="4084" width="4.140625" style="27" customWidth="1"/>
    <col min="4085" max="4086" width="1.5703125" style="27" customWidth="1"/>
    <col min="4087" max="4087" width="4.140625" style="27" customWidth="1"/>
    <col min="4088" max="4089" width="1.5703125" style="27" customWidth="1"/>
    <col min="4090" max="4090" width="4.140625" style="27" customWidth="1"/>
    <col min="4091" max="4092" width="1.5703125" style="27" customWidth="1"/>
    <col min="4093" max="4093" width="4.140625" style="27" customWidth="1"/>
    <col min="4094" max="4095" width="1.5703125" style="27" customWidth="1"/>
    <col min="4096" max="4096" width="4.140625" style="27" customWidth="1"/>
    <col min="4097" max="4097" width="1.5703125" style="27" customWidth="1"/>
    <col min="4098" max="4098" width="1.42578125" style="27" customWidth="1"/>
    <col min="4099" max="4099" width="0" style="27" hidden="1" customWidth="1"/>
    <col min="4100" max="4100" width="5.7109375" style="27" customWidth="1"/>
    <col min="4101" max="4312" width="8.85546875" style="27"/>
    <col min="4313" max="4314" width="6.42578125" style="27" customWidth="1"/>
    <col min="4315" max="4315" width="1.5703125" style="27" customWidth="1"/>
    <col min="4316" max="4316" width="4.140625" style="27" customWidth="1"/>
    <col min="4317" max="4318" width="1.5703125" style="27" customWidth="1"/>
    <col min="4319" max="4319" width="4.140625" style="27" customWidth="1"/>
    <col min="4320" max="4321" width="1.5703125" style="27" customWidth="1"/>
    <col min="4322" max="4322" width="4.140625" style="27" customWidth="1"/>
    <col min="4323" max="4324" width="1.5703125" style="27" customWidth="1"/>
    <col min="4325" max="4325" width="4.140625" style="27" customWidth="1"/>
    <col min="4326" max="4327" width="1.5703125" style="27" customWidth="1"/>
    <col min="4328" max="4328" width="4.140625" style="27" customWidth="1"/>
    <col min="4329" max="4330" width="1.5703125" style="27" customWidth="1"/>
    <col min="4331" max="4331" width="4.140625" style="27" customWidth="1"/>
    <col min="4332" max="4333" width="1.5703125" style="27" customWidth="1"/>
    <col min="4334" max="4334" width="4.140625" style="27" customWidth="1"/>
    <col min="4335" max="4336" width="1.5703125" style="27" customWidth="1"/>
    <col min="4337" max="4337" width="4.140625" style="27" customWidth="1"/>
    <col min="4338" max="4339" width="1.5703125" style="27" customWidth="1"/>
    <col min="4340" max="4340" width="4.140625" style="27" customWidth="1"/>
    <col min="4341" max="4342" width="1.5703125" style="27" customWidth="1"/>
    <col min="4343" max="4343" width="4.140625" style="27" customWidth="1"/>
    <col min="4344" max="4345" width="1.5703125" style="27" customWidth="1"/>
    <col min="4346" max="4346" width="4.140625" style="27" customWidth="1"/>
    <col min="4347" max="4348" width="1.5703125" style="27" customWidth="1"/>
    <col min="4349" max="4349" width="4.140625" style="27" customWidth="1"/>
    <col min="4350" max="4351" width="1.5703125" style="27" customWidth="1"/>
    <col min="4352" max="4352" width="4.140625" style="27" customWidth="1"/>
    <col min="4353" max="4353" width="1.5703125" style="27" customWidth="1"/>
    <col min="4354" max="4354" width="1.42578125" style="27" customWidth="1"/>
    <col min="4355" max="4355" width="0" style="27" hidden="1" customWidth="1"/>
    <col min="4356" max="4356" width="5.7109375" style="27" customWidth="1"/>
    <col min="4357" max="4568" width="8.85546875" style="27"/>
    <col min="4569" max="4570" width="6.42578125" style="27" customWidth="1"/>
    <col min="4571" max="4571" width="1.5703125" style="27" customWidth="1"/>
    <col min="4572" max="4572" width="4.140625" style="27" customWidth="1"/>
    <col min="4573" max="4574" width="1.5703125" style="27" customWidth="1"/>
    <col min="4575" max="4575" width="4.140625" style="27" customWidth="1"/>
    <col min="4576" max="4577" width="1.5703125" style="27" customWidth="1"/>
    <col min="4578" max="4578" width="4.140625" style="27" customWidth="1"/>
    <col min="4579" max="4580" width="1.5703125" style="27" customWidth="1"/>
    <col min="4581" max="4581" width="4.140625" style="27" customWidth="1"/>
    <col min="4582" max="4583" width="1.5703125" style="27" customWidth="1"/>
    <col min="4584" max="4584" width="4.140625" style="27" customWidth="1"/>
    <col min="4585" max="4586" width="1.5703125" style="27" customWidth="1"/>
    <col min="4587" max="4587" width="4.140625" style="27" customWidth="1"/>
    <col min="4588" max="4589" width="1.5703125" style="27" customWidth="1"/>
    <col min="4590" max="4590" width="4.140625" style="27" customWidth="1"/>
    <col min="4591" max="4592" width="1.5703125" style="27" customWidth="1"/>
    <col min="4593" max="4593" width="4.140625" style="27" customWidth="1"/>
    <col min="4594" max="4595" width="1.5703125" style="27" customWidth="1"/>
    <col min="4596" max="4596" width="4.140625" style="27" customWidth="1"/>
    <col min="4597" max="4598" width="1.5703125" style="27" customWidth="1"/>
    <col min="4599" max="4599" width="4.140625" style="27" customWidth="1"/>
    <col min="4600" max="4601" width="1.5703125" style="27" customWidth="1"/>
    <col min="4602" max="4602" width="4.140625" style="27" customWidth="1"/>
    <col min="4603" max="4604" width="1.5703125" style="27" customWidth="1"/>
    <col min="4605" max="4605" width="4.140625" style="27" customWidth="1"/>
    <col min="4606" max="4607" width="1.5703125" style="27" customWidth="1"/>
    <col min="4608" max="4608" width="4.140625" style="27" customWidth="1"/>
    <col min="4609" max="4609" width="1.5703125" style="27" customWidth="1"/>
    <col min="4610" max="4610" width="1.42578125" style="27" customWidth="1"/>
    <col min="4611" max="4611" width="0" style="27" hidden="1" customWidth="1"/>
    <col min="4612" max="4612" width="5.7109375" style="27" customWidth="1"/>
    <col min="4613" max="4824" width="8.85546875" style="27"/>
    <col min="4825" max="4826" width="6.42578125" style="27" customWidth="1"/>
    <col min="4827" max="4827" width="1.5703125" style="27" customWidth="1"/>
    <col min="4828" max="4828" width="4.140625" style="27" customWidth="1"/>
    <col min="4829" max="4830" width="1.5703125" style="27" customWidth="1"/>
    <col min="4831" max="4831" width="4.140625" style="27" customWidth="1"/>
    <col min="4832" max="4833" width="1.5703125" style="27" customWidth="1"/>
    <col min="4834" max="4834" width="4.140625" style="27" customWidth="1"/>
    <col min="4835" max="4836" width="1.5703125" style="27" customWidth="1"/>
    <col min="4837" max="4837" width="4.140625" style="27" customWidth="1"/>
    <col min="4838" max="4839" width="1.5703125" style="27" customWidth="1"/>
    <col min="4840" max="4840" width="4.140625" style="27" customWidth="1"/>
    <col min="4841" max="4842" width="1.5703125" style="27" customWidth="1"/>
    <col min="4843" max="4843" width="4.140625" style="27" customWidth="1"/>
    <col min="4844" max="4845" width="1.5703125" style="27" customWidth="1"/>
    <col min="4846" max="4846" width="4.140625" style="27" customWidth="1"/>
    <col min="4847" max="4848" width="1.5703125" style="27" customWidth="1"/>
    <col min="4849" max="4849" width="4.140625" style="27" customWidth="1"/>
    <col min="4850" max="4851" width="1.5703125" style="27" customWidth="1"/>
    <col min="4852" max="4852" width="4.140625" style="27" customWidth="1"/>
    <col min="4853" max="4854" width="1.5703125" style="27" customWidth="1"/>
    <col min="4855" max="4855" width="4.140625" style="27" customWidth="1"/>
    <col min="4856" max="4857" width="1.5703125" style="27" customWidth="1"/>
    <col min="4858" max="4858" width="4.140625" style="27" customWidth="1"/>
    <col min="4859" max="4860" width="1.5703125" style="27" customWidth="1"/>
    <col min="4861" max="4861" width="4.140625" style="27" customWidth="1"/>
    <col min="4862" max="4863" width="1.5703125" style="27" customWidth="1"/>
    <col min="4864" max="4864" width="4.140625" style="27" customWidth="1"/>
    <col min="4865" max="4865" width="1.5703125" style="27" customWidth="1"/>
    <col min="4866" max="4866" width="1.42578125" style="27" customWidth="1"/>
    <col min="4867" max="4867" width="0" style="27" hidden="1" customWidth="1"/>
    <col min="4868" max="4868" width="5.7109375" style="27" customWidth="1"/>
    <col min="4869" max="5080" width="8.85546875" style="27"/>
    <col min="5081" max="5082" width="6.42578125" style="27" customWidth="1"/>
    <col min="5083" max="5083" width="1.5703125" style="27" customWidth="1"/>
    <col min="5084" max="5084" width="4.140625" style="27" customWidth="1"/>
    <col min="5085" max="5086" width="1.5703125" style="27" customWidth="1"/>
    <col min="5087" max="5087" width="4.140625" style="27" customWidth="1"/>
    <col min="5088" max="5089" width="1.5703125" style="27" customWidth="1"/>
    <col min="5090" max="5090" width="4.140625" style="27" customWidth="1"/>
    <col min="5091" max="5092" width="1.5703125" style="27" customWidth="1"/>
    <col min="5093" max="5093" width="4.140625" style="27" customWidth="1"/>
    <col min="5094" max="5095" width="1.5703125" style="27" customWidth="1"/>
    <col min="5096" max="5096" width="4.140625" style="27" customWidth="1"/>
    <col min="5097" max="5098" width="1.5703125" style="27" customWidth="1"/>
    <col min="5099" max="5099" width="4.140625" style="27" customWidth="1"/>
    <col min="5100" max="5101" width="1.5703125" style="27" customWidth="1"/>
    <col min="5102" max="5102" width="4.140625" style="27" customWidth="1"/>
    <col min="5103" max="5104" width="1.5703125" style="27" customWidth="1"/>
    <col min="5105" max="5105" width="4.140625" style="27" customWidth="1"/>
    <col min="5106" max="5107" width="1.5703125" style="27" customWidth="1"/>
    <col min="5108" max="5108" width="4.140625" style="27" customWidth="1"/>
    <col min="5109" max="5110" width="1.5703125" style="27" customWidth="1"/>
    <col min="5111" max="5111" width="4.140625" style="27" customWidth="1"/>
    <col min="5112" max="5113" width="1.5703125" style="27" customWidth="1"/>
    <col min="5114" max="5114" width="4.140625" style="27" customWidth="1"/>
    <col min="5115" max="5116" width="1.5703125" style="27" customWidth="1"/>
    <col min="5117" max="5117" width="4.140625" style="27" customWidth="1"/>
    <col min="5118" max="5119" width="1.5703125" style="27" customWidth="1"/>
    <col min="5120" max="5120" width="4.140625" style="27" customWidth="1"/>
    <col min="5121" max="5121" width="1.5703125" style="27" customWidth="1"/>
    <col min="5122" max="5122" width="1.42578125" style="27" customWidth="1"/>
    <col min="5123" max="5123" width="0" style="27" hidden="1" customWidth="1"/>
    <col min="5124" max="5124" width="5.7109375" style="27" customWidth="1"/>
    <col min="5125" max="5336" width="8.85546875" style="27"/>
    <col min="5337" max="5338" width="6.42578125" style="27" customWidth="1"/>
    <col min="5339" max="5339" width="1.5703125" style="27" customWidth="1"/>
    <col min="5340" max="5340" width="4.140625" style="27" customWidth="1"/>
    <col min="5341" max="5342" width="1.5703125" style="27" customWidth="1"/>
    <col min="5343" max="5343" width="4.140625" style="27" customWidth="1"/>
    <col min="5344" max="5345" width="1.5703125" style="27" customWidth="1"/>
    <col min="5346" max="5346" width="4.140625" style="27" customWidth="1"/>
    <col min="5347" max="5348" width="1.5703125" style="27" customWidth="1"/>
    <col min="5349" max="5349" width="4.140625" style="27" customWidth="1"/>
    <col min="5350" max="5351" width="1.5703125" style="27" customWidth="1"/>
    <col min="5352" max="5352" width="4.140625" style="27" customWidth="1"/>
    <col min="5353" max="5354" width="1.5703125" style="27" customWidth="1"/>
    <col min="5355" max="5355" width="4.140625" style="27" customWidth="1"/>
    <col min="5356" max="5357" width="1.5703125" style="27" customWidth="1"/>
    <col min="5358" max="5358" width="4.140625" style="27" customWidth="1"/>
    <col min="5359" max="5360" width="1.5703125" style="27" customWidth="1"/>
    <col min="5361" max="5361" width="4.140625" style="27" customWidth="1"/>
    <col min="5362" max="5363" width="1.5703125" style="27" customWidth="1"/>
    <col min="5364" max="5364" width="4.140625" style="27" customWidth="1"/>
    <col min="5365" max="5366" width="1.5703125" style="27" customWidth="1"/>
    <col min="5367" max="5367" width="4.140625" style="27" customWidth="1"/>
    <col min="5368" max="5369" width="1.5703125" style="27" customWidth="1"/>
    <col min="5370" max="5370" width="4.140625" style="27" customWidth="1"/>
    <col min="5371" max="5372" width="1.5703125" style="27" customWidth="1"/>
    <col min="5373" max="5373" width="4.140625" style="27" customWidth="1"/>
    <col min="5374" max="5375" width="1.5703125" style="27" customWidth="1"/>
    <col min="5376" max="5376" width="4.140625" style="27" customWidth="1"/>
    <col min="5377" max="5377" width="1.5703125" style="27" customWidth="1"/>
    <col min="5378" max="5378" width="1.42578125" style="27" customWidth="1"/>
    <col min="5379" max="5379" width="0" style="27" hidden="1" customWidth="1"/>
    <col min="5380" max="5380" width="5.7109375" style="27" customWidth="1"/>
    <col min="5381" max="5592" width="8.85546875" style="27"/>
    <col min="5593" max="5594" width="6.42578125" style="27" customWidth="1"/>
    <col min="5595" max="5595" width="1.5703125" style="27" customWidth="1"/>
    <col min="5596" max="5596" width="4.140625" style="27" customWidth="1"/>
    <col min="5597" max="5598" width="1.5703125" style="27" customWidth="1"/>
    <col min="5599" max="5599" width="4.140625" style="27" customWidth="1"/>
    <col min="5600" max="5601" width="1.5703125" style="27" customWidth="1"/>
    <col min="5602" max="5602" width="4.140625" style="27" customWidth="1"/>
    <col min="5603" max="5604" width="1.5703125" style="27" customWidth="1"/>
    <col min="5605" max="5605" width="4.140625" style="27" customWidth="1"/>
    <col min="5606" max="5607" width="1.5703125" style="27" customWidth="1"/>
    <col min="5608" max="5608" width="4.140625" style="27" customWidth="1"/>
    <col min="5609" max="5610" width="1.5703125" style="27" customWidth="1"/>
    <col min="5611" max="5611" width="4.140625" style="27" customWidth="1"/>
    <col min="5612" max="5613" width="1.5703125" style="27" customWidth="1"/>
    <col min="5614" max="5614" width="4.140625" style="27" customWidth="1"/>
    <col min="5615" max="5616" width="1.5703125" style="27" customWidth="1"/>
    <col min="5617" max="5617" width="4.140625" style="27" customWidth="1"/>
    <col min="5618" max="5619" width="1.5703125" style="27" customWidth="1"/>
    <col min="5620" max="5620" width="4.140625" style="27" customWidth="1"/>
    <col min="5621" max="5622" width="1.5703125" style="27" customWidth="1"/>
    <col min="5623" max="5623" width="4.140625" style="27" customWidth="1"/>
    <col min="5624" max="5625" width="1.5703125" style="27" customWidth="1"/>
    <col min="5626" max="5626" width="4.140625" style="27" customWidth="1"/>
    <col min="5627" max="5628" width="1.5703125" style="27" customWidth="1"/>
    <col min="5629" max="5629" width="4.140625" style="27" customWidth="1"/>
    <col min="5630" max="5631" width="1.5703125" style="27" customWidth="1"/>
    <col min="5632" max="5632" width="4.140625" style="27" customWidth="1"/>
    <col min="5633" max="5633" width="1.5703125" style="27" customWidth="1"/>
    <col min="5634" max="5634" width="1.42578125" style="27" customWidth="1"/>
    <col min="5635" max="5635" width="0" style="27" hidden="1" customWidth="1"/>
    <col min="5636" max="5636" width="5.7109375" style="27" customWidth="1"/>
    <col min="5637" max="5848" width="8.85546875" style="27"/>
    <col min="5849" max="5850" width="6.42578125" style="27" customWidth="1"/>
    <col min="5851" max="5851" width="1.5703125" style="27" customWidth="1"/>
    <col min="5852" max="5852" width="4.140625" style="27" customWidth="1"/>
    <col min="5853" max="5854" width="1.5703125" style="27" customWidth="1"/>
    <col min="5855" max="5855" width="4.140625" style="27" customWidth="1"/>
    <col min="5856" max="5857" width="1.5703125" style="27" customWidth="1"/>
    <col min="5858" max="5858" width="4.140625" style="27" customWidth="1"/>
    <col min="5859" max="5860" width="1.5703125" style="27" customWidth="1"/>
    <col min="5861" max="5861" width="4.140625" style="27" customWidth="1"/>
    <col min="5862" max="5863" width="1.5703125" style="27" customWidth="1"/>
    <col min="5864" max="5864" width="4.140625" style="27" customWidth="1"/>
    <col min="5865" max="5866" width="1.5703125" style="27" customWidth="1"/>
    <col min="5867" max="5867" width="4.140625" style="27" customWidth="1"/>
    <col min="5868" max="5869" width="1.5703125" style="27" customWidth="1"/>
    <col min="5870" max="5870" width="4.140625" style="27" customWidth="1"/>
    <col min="5871" max="5872" width="1.5703125" style="27" customWidth="1"/>
    <col min="5873" max="5873" width="4.140625" style="27" customWidth="1"/>
    <col min="5874" max="5875" width="1.5703125" style="27" customWidth="1"/>
    <col min="5876" max="5876" width="4.140625" style="27" customWidth="1"/>
    <col min="5877" max="5878" width="1.5703125" style="27" customWidth="1"/>
    <col min="5879" max="5879" width="4.140625" style="27" customWidth="1"/>
    <col min="5880" max="5881" width="1.5703125" style="27" customWidth="1"/>
    <col min="5882" max="5882" width="4.140625" style="27" customWidth="1"/>
    <col min="5883" max="5884" width="1.5703125" style="27" customWidth="1"/>
    <col min="5885" max="5885" width="4.140625" style="27" customWidth="1"/>
    <col min="5886" max="5887" width="1.5703125" style="27" customWidth="1"/>
    <col min="5888" max="5888" width="4.140625" style="27" customWidth="1"/>
    <col min="5889" max="5889" width="1.5703125" style="27" customWidth="1"/>
    <col min="5890" max="5890" width="1.42578125" style="27" customWidth="1"/>
    <col min="5891" max="5891" width="0" style="27" hidden="1" customWidth="1"/>
    <col min="5892" max="5892" width="5.7109375" style="27" customWidth="1"/>
    <col min="5893" max="6104" width="8.85546875" style="27"/>
    <col min="6105" max="6106" width="6.42578125" style="27" customWidth="1"/>
    <col min="6107" max="6107" width="1.5703125" style="27" customWidth="1"/>
    <col min="6108" max="6108" width="4.140625" style="27" customWidth="1"/>
    <col min="6109" max="6110" width="1.5703125" style="27" customWidth="1"/>
    <col min="6111" max="6111" width="4.140625" style="27" customWidth="1"/>
    <col min="6112" max="6113" width="1.5703125" style="27" customWidth="1"/>
    <col min="6114" max="6114" width="4.140625" style="27" customWidth="1"/>
    <col min="6115" max="6116" width="1.5703125" style="27" customWidth="1"/>
    <col min="6117" max="6117" width="4.140625" style="27" customWidth="1"/>
    <col min="6118" max="6119" width="1.5703125" style="27" customWidth="1"/>
    <col min="6120" max="6120" width="4.140625" style="27" customWidth="1"/>
    <col min="6121" max="6122" width="1.5703125" style="27" customWidth="1"/>
    <col min="6123" max="6123" width="4.140625" style="27" customWidth="1"/>
    <col min="6124" max="6125" width="1.5703125" style="27" customWidth="1"/>
    <col min="6126" max="6126" width="4.140625" style="27" customWidth="1"/>
    <col min="6127" max="6128" width="1.5703125" style="27" customWidth="1"/>
    <col min="6129" max="6129" width="4.140625" style="27" customWidth="1"/>
    <col min="6130" max="6131" width="1.5703125" style="27" customWidth="1"/>
    <col min="6132" max="6132" width="4.140625" style="27" customWidth="1"/>
    <col min="6133" max="6134" width="1.5703125" style="27" customWidth="1"/>
    <col min="6135" max="6135" width="4.140625" style="27" customWidth="1"/>
    <col min="6136" max="6137" width="1.5703125" style="27" customWidth="1"/>
    <col min="6138" max="6138" width="4.140625" style="27" customWidth="1"/>
    <col min="6139" max="6140" width="1.5703125" style="27" customWidth="1"/>
    <col min="6141" max="6141" width="4.140625" style="27" customWidth="1"/>
    <col min="6142" max="6143" width="1.5703125" style="27" customWidth="1"/>
    <col min="6144" max="6144" width="4.140625" style="27" customWidth="1"/>
    <col min="6145" max="6145" width="1.5703125" style="27" customWidth="1"/>
    <col min="6146" max="6146" width="1.42578125" style="27" customWidth="1"/>
    <col min="6147" max="6147" width="0" style="27" hidden="1" customWidth="1"/>
    <col min="6148" max="6148" width="5.7109375" style="27" customWidth="1"/>
    <col min="6149" max="6360" width="8.85546875" style="27"/>
    <col min="6361" max="6362" width="6.42578125" style="27" customWidth="1"/>
    <col min="6363" max="6363" width="1.5703125" style="27" customWidth="1"/>
    <col min="6364" max="6364" width="4.140625" style="27" customWidth="1"/>
    <col min="6365" max="6366" width="1.5703125" style="27" customWidth="1"/>
    <col min="6367" max="6367" width="4.140625" style="27" customWidth="1"/>
    <col min="6368" max="6369" width="1.5703125" style="27" customWidth="1"/>
    <col min="6370" max="6370" width="4.140625" style="27" customWidth="1"/>
    <col min="6371" max="6372" width="1.5703125" style="27" customWidth="1"/>
    <col min="6373" max="6373" width="4.140625" style="27" customWidth="1"/>
    <col min="6374" max="6375" width="1.5703125" style="27" customWidth="1"/>
    <col min="6376" max="6376" width="4.140625" style="27" customWidth="1"/>
    <col min="6377" max="6378" width="1.5703125" style="27" customWidth="1"/>
    <col min="6379" max="6379" width="4.140625" style="27" customWidth="1"/>
    <col min="6380" max="6381" width="1.5703125" style="27" customWidth="1"/>
    <col min="6382" max="6382" width="4.140625" style="27" customWidth="1"/>
    <col min="6383" max="6384" width="1.5703125" style="27" customWidth="1"/>
    <col min="6385" max="6385" width="4.140625" style="27" customWidth="1"/>
    <col min="6386" max="6387" width="1.5703125" style="27" customWidth="1"/>
    <col min="6388" max="6388" width="4.140625" style="27" customWidth="1"/>
    <col min="6389" max="6390" width="1.5703125" style="27" customWidth="1"/>
    <col min="6391" max="6391" width="4.140625" style="27" customWidth="1"/>
    <col min="6392" max="6393" width="1.5703125" style="27" customWidth="1"/>
    <col min="6394" max="6394" width="4.140625" style="27" customWidth="1"/>
    <col min="6395" max="6396" width="1.5703125" style="27" customWidth="1"/>
    <col min="6397" max="6397" width="4.140625" style="27" customWidth="1"/>
    <col min="6398" max="6399" width="1.5703125" style="27" customWidth="1"/>
    <col min="6400" max="6400" width="4.140625" style="27" customWidth="1"/>
    <col min="6401" max="6401" width="1.5703125" style="27" customWidth="1"/>
    <col min="6402" max="6402" width="1.42578125" style="27" customWidth="1"/>
    <col min="6403" max="6403" width="0" style="27" hidden="1" customWidth="1"/>
    <col min="6404" max="6404" width="5.7109375" style="27" customWidth="1"/>
    <col min="6405" max="6616" width="8.85546875" style="27"/>
    <col min="6617" max="6618" width="6.42578125" style="27" customWidth="1"/>
    <col min="6619" max="6619" width="1.5703125" style="27" customWidth="1"/>
    <col min="6620" max="6620" width="4.140625" style="27" customWidth="1"/>
    <col min="6621" max="6622" width="1.5703125" style="27" customWidth="1"/>
    <col min="6623" max="6623" width="4.140625" style="27" customWidth="1"/>
    <col min="6624" max="6625" width="1.5703125" style="27" customWidth="1"/>
    <col min="6626" max="6626" width="4.140625" style="27" customWidth="1"/>
    <col min="6627" max="6628" width="1.5703125" style="27" customWidth="1"/>
    <col min="6629" max="6629" width="4.140625" style="27" customWidth="1"/>
    <col min="6630" max="6631" width="1.5703125" style="27" customWidth="1"/>
    <col min="6632" max="6632" width="4.140625" style="27" customWidth="1"/>
    <col min="6633" max="6634" width="1.5703125" style="27" customWidth="1"/>
    <col min="6635" max="6635" width="4.140625" style="27" customWidth="1"/>
    <col min="6636" max="6637" width="1.5703125" style="27" customWidth="1"/>
    <col min="6638" max="6638" width="4.140625" style="27" customWidth="1"/>
    <col min="6639" max="6640" width="1.5703125" style="27" customWidth="1"/>
    <col min="6641" max="6641" width="4.140625" style="27" customWidth="1"/>
    <col min="6642" max="6643" width="1.5703125" style="27" customWidth="1"/>
    <col min="6644" max="6644" width="4.140625" style="27" customWidth="1"/>
    <col min="6645" max="6646" width="1.5703125" style="27" customWidth="1"/>
    <col min="6647" max="6647" width="4.140625" style="27" customWidth="1"/>
    <col min="6648" max="6649" width="1.5703125" style="27" customWidth="1"/>
    <col min="6650" max="6650" width="4.140625" style="27" customWidth="1"/>
    <col min="6651" max="6652" width="1.5703125" style="27" customWidth="1"/>
    <col min="6653" max="6653" width="4.140625" style="27" customWidth="1"/>
    <col min="6654" max="6655" width="1.5703125" style="27" customWidth="1"/>
    <col min="6656" max="6656" width="4.140625" style="27" customWidth="1"/>
    <col min="6657" max="6657" width="1.5703125" style="27" customWidth="1"/>
    <col min="6658" max="6658" width="1.42578125" style="27" customWidth="1"/>
    <col min="6659" max="6659" width="0" style="27" hidden="1" customWidth="1"/>
    <col min="6660" max="6660" width="5.7109375" style="27" customWidth="1"/>
    <col min="6661" max="6872" width="8.85546875" style="27"/>
    <col min="6873" max="6874" width="6.42578125" style="27" customWidth="1"/>
    <col min="6875" max="6875" width="1.5703125" style="27" customWidth="1"/>
    <col min="6876" max="6876" width="4.140625" style="27" customWidth="1"/>
    <col min="6877" max="6878" width="1.5703125" style="27" customWidth="1"/>
    <col min="6879" max="6879" width="4.140625" style="27" customWidth="1"/>
    <col min="6880" max="6881" width="1.5703125" style="27" customWidth="1"/>
    <col min="6882" max="6882" width="4.140625" style="27" customWidth="1"/>
    <col min="6883" max="6884" width="1.5703125" style="27" customWidth="1"/>
    <col min="6885" max="6885" width="4.140625" style="27" customWidth="1"/>
    <col min="6886" max="6887" width="1.5703125" style="27" customWidth="1"/>
    <col min="6888" max="6888" width="4.140625" style="27" customWidth="1"/>
    <col min="6889" max="6890" width="1.5703125" style="27" customWidth="1"/>
    <col min="6891" max="6891" width="4.140625" style="27" customWidth="1"/>
    <col min="6892" max="6893" width="1.5703125" style="27" customWidth="1"/>
    <col min="6894" max="6894" width="4.140625" style="27" customWidth="1"/>
    <col min="6895" max="6896" width="1.5703125" style="27" customWidth="1"/>
    <col min="6897" max="6897" width="4.140625" style="27" customWidth="1"/>
    <col min="6898" max="6899" width="1.5703125" style="27" customWidth="1"/>
    <col min="6900" max="6900" width="4.140625" style="27" customWidth="1"/>
    <col min="6901" max="6902" width="1.5703125" style="27" customWidth="1"/>
    <col min="6903" max="6903" width="4.140625" style="27" customWidth="1"/>
    <col min="6904" max="6905" width="1.5703125" style="27" customWidth="1"/>
    <col min="6906" max="6906" width="4.140625" style="27" customWidth="1"/>
    <col min="6907" max="6908" width="1.5703125" style="27" customWidth="1"/>
    <col min="6909" max="6909" width="4.140625" style="27" customWidth="1"/>
    <col min="6910" max="6911" width="1.5703125" style="27" customWidth="1"/>
    <col min="6912" max="6912" width="4.140625" style="27" customWidth="1"/>
    <col min="6913" max="6913" width="1.5703125" style="27" customWidth="1"/>
    <col min="6914" max="6914" width="1.42578125" style="27" customWidth="1"/>
    <col min="6915" max="6915" width="0" style="27" hidden="1" customWidth="1"/>
    <col min="6916" max="6916" width="5.7109375" style="27" customWidth="1"/>
    <col min="6917" max="7128" width="8.85546875" style="27"/>
    <col min="7129" max="7130" width="6.42578125" style="27" customWidth="1"/>
    <col min="7131" max="7131" width="1.5703125" style="27" customWidth="1"/>
    <col min="7132" max="7132" width="4.140625" style="27" customWidth="1"/>
    <col min="7133" max="7134" width="1.5703125" style="27" customWidth="1"/>
    <col min="7135" max="7135" width="4.140625" style="27" customWidth="1"/>
    <col min="7136" max="7137" width="1.5703125" style="27" customWidth="1"/>
    <col min="7138" max="7138" width="4.140625" style="27" customWidth="1"/>
    <col min="7139" max="7140" width="1.5703125" style="27" customWidth="1"/>
    <col min="7141" max="7141" width="4.140625" style="27" customWidth="1"/>
    <col min="7142" max="7143" width="1.5703125" style="27" customWidth="1"/>
    <col min="7144" max="7144" width="4.140625" style="27" customWidth="1"/>
    <col min="7145" max="7146" width="1.5703125" style="27" customWidth="1"/>
    <col min="7147" max="7147" width="4.140625" style="27" customWidth="1"/>
    <col min="7148" max="7149" width="1.5703125" style="27" customWidth="1"/>
    <col min="7150" max="7150" width="4.140625" style="27" customWidth="1"/>
    <col min="7151" max="7152" width="1.5703125" style="27" customWidth="1"/>
    <col min="7153" max="7153" width="4.140625" style="27" customWidth="1"/>
    <col min="7154" max="7155" width="1.5703125" style="27" customWidth="1"/>
    <col min="7156" max="7156" width="4.140625" style="27" customWidth="1"/>
    <col min="7157" max="7158" width="1.5703125" style="27" customWidth="1"/>
    <col min="7159" max="7159" width="4.140625" style="27" customWidth="1"/>
    <col min="7160" max="7161" width="1.5703125" style="27" customWidth="1"/>
    <col min="7162" max="7162" width="4.140625" style="27" customWidth="1"/>
    <col min="7163" max="7164" width="1.5703125" style="27" customWidth="1"/>
    <col min="7165" max="7165" width="4.140625" style="27" customWidth="1"/>
    <col min="7166" max="7167" width="1.5703125" style="27" customWidth="1"/>
    <col min="7168" max="7168" width="4.140625" style="27" customWidth="1"/>
    <col min="7169" max="7169" width="1.5703125" style="27" customWidth="1"/>
    <col min="7170" max="7170" width="1.42578125" style="27" customWidth="1"/>
    <col min="7171" max="7171" width="0" style="27" hidden="1" customWidth="1"/>
    <col min="7172" max="7172" width="5.7109375" style="27" customWidth="1"/>
    <col min="7173" max="7384" width="8.85546875" style="27"/>
    <col min="7385" max="7386" width="6.42578125" style="27" customWidth="1"/>
    <col min="7387" max="7387" width="1.5703125" style="27" customWidth="1"/>
    <col min="7388" max="7388" width="4.140625" style="27" customWidth="1"/>
    <col min="7389" max="7390" width="1.5703125" style="27" customWidth="1"/>
    <col min="7391" max="7391" width="4.140625" style="27" customWidth="1"/>
    <col min="7392" max="7393" width="1.5703125" style="27" customWidth="1"/>
    <col min="7394" max="7394" width="4.140625" style="27" customWidth="1"/>
    <col min="7395" max="7396" width="1.5703125" style="27" customWidth="1"/>
    <col min="7397" max="7397" width="4.140625" style="27" customWidth="1"/>
    <col min="7398" max="7399" width="1.5703125" style="27" customWidth="1"/>
    <col min="7400" max="7400" width="4.140625" style="27" customWidth="1"/>
    <col min="7401" max="7402" width="1.5703125" style="27" customWidth="1"/>
    <col min="7403" max="7403" width="4.140625" style="27" customWidth="1"/>
    <col min="7404" max="7405" width="1.5703125" style="27" customWidth="1"/>
    <col min="7406" max="7406" width="4.140625" style="27" customWidth="1"/>
    <col min="7407" max="7408" width="1.5703125" style="27" customWidth="1"/>
    <col min="7409" max="7409" width="4.140625" style="27" customWidth="1"/>
    <col min="7410" max="7411" width="1.5703125" style="27" customWidth="1"/>
    <col min="7412" max="7412" width="4.140625" style="27" customWidth="1"/>
    <col min="7413" max="7414" width="1.5703125" style="27" customWidth="1"/>
    <col min="7415" max="7415" width="4.140625" style="27" customWidth="1"/>
    <col min="7416" max="7417" width="1.5703125" style="27" customWidth="1"/>
    <col min="7418" max="7418" width="4.140625" style="27" customWidth="1"/>
    <col min="7419" max="7420" width="1.5703125" style="27" customWidth="1"/>
    <col min="7421" max="7421" width="4.140625" style="27" customWidth="1"/>
    <col min="7422" max="7423" width="1.5703125" style="27" customWidth="1"/>
    <col min="7424" max="7424" width="4.140625" style="27" customWidth="1"/>
    <col min="7425" max="7425" width="1.5703125" style="27" customWidth="1"/>
    <col min="7426" max="7426" width="1.42578125" style="27" customWidth="1"/>
    <col min="7427" max="7427" width="0" style="27" hidden="1" customWidth="1"/>
    <col min="7428" max="7428" width="5.7109375" style="27" customWidth="1"/>
    <col min="7429" max="7640" width="8.85546875" style="27"/>
    <col min="7641" max="7642" width="6.42578125" style="27" customWidth="1"/>
    <col min="7643" max="7643" width="1.5703125" style="27" customWidth="1"/>
    <col min="7644" max="7644" width="4.140625" style="27" customWidth="1"/>
    <col min="7645" max="7646" width="1.5703125" style="27" customWidth="1"/>
    <col min="7647" max="7647" width="4.140625" style="27" customWidth="1"/>
    <col min="7648" max="7649" width="1.5703125" style="27" customWidth="1"/>
    <col min="7650" max="7650" width="4.140625" style="27" customWidth="1"/>
    <col min="7651" max="7652" width="1.5703125" style="27" customWidth="1"/>
    <col min="7653" max="7653" width="4.140625" style="27" customWidth="1"/>
    <col min="7654" max="7655" width="1.5703125" style="27" customWidth="1"/>
    <col min="7656" max="7656" width="4.140625" style="27" customWidth="1"/>
    <col min="7657" max="7658" width="1.5703125" style="27" customWidth="1"/>
    <col min="7659" max="7659" width="4.140625" style="27" customWidth="1"/>
    <col min="7660" max="7661" width="1.5703125" style="27" customWidth="1"/>
    <col min="7662" max="7662" width="4.140625" style="27" customWidth="1"/>
    <col min="7663" max="7664" width="1.5703125" style="27" customWidth="1"/>
    <col min="7665" max="7665" width="4.140625" style="27" customWidth="1"/>
    <col min="7666" max="7667" width="1.5703125" style="27" customWidth="1"/>
    <col min="7668" max="7668" width="4.140625" style="27" customWidth="1"/>
    <col min="7669" max="7670" width="1.5703125" style="27" customWidth="1"/>
    <col min="7671" max="7671" width="4.140625" style="27" customWidth="1"/>
    <col min="7672" max="7673" width="1.5703125" style="27" customWidth="1"/>
    <col min="7674" max="7674" width="4.140625" style="27" customWidth="1"/>
    <col min="7675" max="7676" width="1.5703125" style="27" customWidth="1"/>
    <col min="7677" max="7677" width="4.140625" style="27" customWidth="1"/>
    <col min="7678" max="7679" width="1.5703125" style="27" customWidth="1"/>
    <col min="7680" max="7680" width="4.140625" style="27" customWidth="1"/>
    <col min="7681" max="7681" width="1.5703125" style="27" customWidth="1"/>
    <col min="7682" max="7682" width="1.42578125" style="27" customWidth="1"/>
    <col min="7683" max="7683" width="0" style="27" hidden="1" customWidth="1"/>
    <col min="7684" max="7684" width="5.7109375" style="27" customWidth="1"/>
    <col min="7685" max="7896" width="8.85546875" style="27"/>
    <col min="7897" max="7898" width="6.42578125" style="27" customWidth="1"/>
    <col min="7899" max="7899" width="1.5703125" style="27" customWidth="1"/>
    <col min="7900" max="7900" width="4.140625" style="27" customWidth="1"/>
    <col min="7901" max="7902" width="1.5703125" style="27" customWidth="1"/>
    <col min="7903" max="7903" width="4.140625" style="27" customWidth="1"/>
    <col min="7904" max="7905" width="1.5703125" style="27" customWidth="1"/>
    <col min="7906" max="7906" width="4.140625" style="27" customWidth="1"/>
    <col min="7907" max="7908" width="1.5703125" style="27" customWidth="1"/>
    <col min="7909" max="7909" width="4.140625" style="27" customWidth="1"/>
    <col min="7910" max="7911" width="1.5703125" style="27" customWidth="1"/>
    <col min="7912" max="7912" width="4.140625" style="27" customWidth="1"/>
    <col min="7913" max="7914" width="1.5703125" style="27" customWidth="1"/>
    <col min="7915" max="7915" width="4.140625" style="27" customWidth="1"/>
    <col min="7916" max="7917" width="1.5703125" style="27" customWidth="1"/>
    <col min="7918" max="7918" width="4.140625" style="27" customWidth="1"/>
    <col min="7919" max="7920" width="1.5703125" style="27" customWidth="1"/>
    <col min="7921" max="7921" width="4.140625" style="27" customWidth="1"/>
    <col min="7922" max="7923" width="1.5703125" style="27" customWidth="1"/>
    <col min="7924" max="7924" width="4.140625" style="27" customWidth="1"/>
    <col min="7925" max="7926" width="1.5703125" style="27" customWidth="1"/>
    <col min="7927" max="7927" width="4.140625" style="27" customWidth="1"/>
    <col min="7928" max="7929" width="1.5703125" style="27" customWidth="1"/>
    <col min="7930" max="7930" width="4.140625" style="27" customWidth="1"/>
    <col min="7931" max="7932" width="1.5703125" style="27" customWidth="1"/>
    <col min="7933" max="7933" width="4.140625" style="27" customWidth="1"/>
    <col min="7934" max="7935" width="1.5703125" style="27" customWidth="1"/>
    <col min="7936" max="7936" width="4.140625" style="27" customWidth="1"/>
    <col min="7937" max="7937" width="1.5703125" style="27" customWidth="1"/>
    <col min="7938" max="7938" width="1.42578125" style="27" customWidth="1"/>
    <col min="7939" max="7939" width="0" style="27" hidden="1" customWidth="1"/>
    <col min="7940" max="7940" width="5.7109375" style="27" customWidth="1"/>
    <col min="7941" max="8152" width="8.85546875" style="27"/>
    <col min="8153" max="8154" width="6.42578125" style="27" customWidth="1"/>
    <col min="8155" max="8155" width="1.5703125" style="27" customWidth="1"/>
    <col min="8156" max="8156" width="4.140625" style="27" customWidth="1"/>
    <col min="8157" max="8158" width="1.5703125" style="27" customWidth="1"/>
    <col min="8159" max="8159" width="4.140625" style="27" customWidth="1"/>
    <col min="8160" max="8161" width="1.5703125" style="27" customWidth="1"/>
    <col min="8162" max="8162" width="4.140625" style="27" customWidth="1"/>
    <col min="8163" max="8164" width="1.5703125" style="27" customWidth="1"/>
    <col min="8165" max="8165" width="4.140625" style="27" customWidth="1"/>
    <col min="8166" max="8167" width="1.5703125" style="27" customWidth="1"/>
    <col min="8168" max="8168" width="4.140625" style="27" customWidth="1"/>
    <col min="8169" max="8170" width="1.5703125" style="27" customWidth="1"/>
    <col min="8171" max="8171" width="4.140625" style="27" customWidth="1"/>
    <col min="8172" max="8173" width="1.5703125" style="27" customWidth="1"/>
    <col min="8174" max="8174" width="4.140625" style="27" customWidth="1"/>
    <col min="8175" max="8176" width="1.5703125" style="27" customWidth="1"/>
    <col min="8177" max="8177" width="4.140625" style="27" customWidth="1"/>
    <col min="8178" max="8179" width="1.5703125" style="27" customWidth="1"/>
    <col min="8180" max="8180" width="4.140625" style="27" customWidth="1"/>
    <col min="8181" max="8182" width="1.5703125" style="27" customWidth="1"/>
    <col min="8183" max="8183" width="4.140625" style="27" customWidth="1"/>
    <col min="8184" max="8185" width="1.5703125" style="27" customWidth="1"/>
    <col min="8186" max="8186" width="4.140625" style="27" customWidth="1"/>
    <col min="8187" max="8188" width="1.5703125" style="27" customWidth="1"/>
    <col min="8189" max="8189" width="4.140625" style="27" customWidth="1"/>
    <col min="8190" max="8191" width="1.5703125" style="27" customWidth="1"/>
    <col min="8192" max="8192" width="4.140625" style="27" customWidth="1"/>
    <col min="8193" max="8193" width="1.5703125" style="27" customWidth="1"/>
    <col min="8194" max="8194" width="1.42578125" style="27" customWidth="1"/>
    <col min="8195" max="8195" width="0" style="27" hidden="1" customWidth="1"/>
    <col min="8196" max="8196" width="5.7109375" style="27" customWidth="1"/>
    <col min="8197" max="8408" width="8.85546875" style="27"/>
    <col min="8409" max="8410" width="6.42578125" style="27" customWidth="1"/>
    <col min="8411" max="8411" width="1.5703125" style="27" customWidth="1"/>
    <col min="8412" max="8412" width="4.140625" style="27" customWidth="1"/>
    <col min="8413" max="8414" width="1.5703125" style="27" customWidth="1"/>
    <col min="8415" max="8415" width="4.140625" style="27" customWidth="1"/>
    <col min="8416" max="8417" width="1.5703125" style="27" customWidth="1"/>
    <col min="8418" max="8418" width="4.140625" style="27" customWidth="1"/>
    <col min="8419" max="8420" width="1.5703125" style="27" customWidth="1"/>
    <col min="8421" max="8421" width="4.140625" style="27" customWidth="1"/>
    <col min="8422" max="8423" width="1.5703125" style="27" customWidth="1"/>
    <col min="8424" max="8424" width="4.140625" style="27" customWidth="1"/>
    <col min="8425" max="8426" width="1.5703125" style="27" customWidth="1"/>
    <col min="8427" max="8427" width="4.140625" style="27" customWidth="1"/>
    <col min="8428" max="8429" width="1.5703125" style="27" customWidth="1"/>
    <col min="8430" max="8430" width="4.140625" style="27" customWidth="1"/>
    <col min="8431" max="8432" width="1.5703125" style="27" customWidth="1"/>
    <col min="8433" max="8433" width="4.140625" style="27" customWidth="1"/>
    <col min="8434" max="8435" width="1.5703125" style="27" customWidth="1"/>
    <col min="8436" max="8436" width="4.140625" style="27" customWidth="1"/>
    <col min="8437" max="8438" width="1.5703125" style="27" customWidth="1"/>
    <col min="8439" max="8439" width="4.140625" style="27" customWidth="1"/>
    <col min="8440" max="8441" width="1.5703125" style="27" customWidth="1"/>
    <col min="8442" max="8442" width="4.140625" style="27" customWidth="1"/>
    <col min="8443" max="8444" width="1.5703125" style="27" customWidth="1"/>
    <col min="8445" max="8445" width="4.140625" style="27" customWidth="1"/>
    <col min="8446" max="8447" width="1.5703125" style="27" customWidth="1"/>
    <col min="8448" max="8448" width="4.140625" style="27" customWidth="1"/>
    <col min="8449" max="8449" width="1.5703125" style="27" customWidth="1"/>
    <col min="8450" max="8450" width="1.42578125" style="27" customWidth="1"/>
    <col min="8451" max="8451" width="0" style="27" hidden="1" customWidth="1"/>
    <col min="8452" max="8452" width="5.7109375" style="27" customWidth="1"/>
    <col min="8453" max="8664" width="8.85546875" style="27"/>
    <col min="8665" max="8666" width="6.42578125" style="27" customWidth="1"/>
    <col min="8667" max="8667" width="1.5703125" style="27" customWidth="1"/>
    <col min="8668" max="8668" width="4.140625" style="27" customWidth="1"/>
    <col min="8669" max="8670" width="1.5703125" style="27" customWidth="1"/>
    <col min="8671" max="8671" width="4.140625" style="27" customWidth="1"/>
    <col min="8672" max="8673" width="1.5703125" style="27" customWidth="1"/>
    <col min="8674" max="8674" width="4.140625" style="27" customWidth="1"/>
    <col min="8675" max="8676" width="1.5703125" style="27" customWidth="1"/>
    <col min="8677" max="8677" width="4.140625" style="27" customWidth="1"/>
    <col min="8678" max="8679" width="1.5703125" style="27" customWidth="1"/>
    <col min="8680" max="8680" width="4.140625" style="27" customWidth="1"/>
    <col min="8681" max="8682" width="1.5703125" style="27" customWidth="1"/>
    <col min="8683" max="8683" width="4.140625" style="27" customWidth="1"/>
    <col min="8684" max="8685" width="1.5703125" style="27" customWidth="1"/>
    <col min="8686" max="8686" width="4.140625" style="27" customWidth="1"/>
    <col min="8687" max="8688" width="1.5703125" style="27" customWidth="1"/>
    <col min="8689" max="8689" width="4.140625" style="27" customWidth="1"/>
    <col min="8690" max="8691" width="1.5703125" style="27" customWidth="1"/>
    <col min="8692" max="8692" width="4.140625" style="27" customWidth="1"/>
    <col min="8693" max="8694" width="1.5703125" style="27" customWidth="1"/>
    <col min="8695" max="8695" width="4.140625" style="27" customWidth="1"/>
    <col min="8696" max="8697" width="1.5703125" style="27" customWidth="1"/>
    <col min="8698" max="8698" width="4.140625" style="27" customWidth="1"/>
    <col min="8699" max="8700" width="1.5703125" style="27" customWidth="1"/>
    <col min="8701" max="8701" width="4.140625" style="27" customWidth="1"/>
    <col min="8702" max="8703" width="1.5703125" style="27" customWidth="1"/>
    <col min="8704" max="8704" width="4.140625" style="27" customWidth="1"/>
    <col min="8705" max="8705" width="1.5703125" style="27" customWidth="1"/>
    <col min="8706" max="8706" width="1.42578125" style="27" customWidth="1"/>
    <col min="8707" max="8707" width="0" style="27" hidden="1" customWidth="1"/>
    <col min="8708" max="8708" width="5.7109375" style="27" customWidth="1"/>
    <col min="8709" max="8920" width="8.85546875" style="27"/>
    <col min="8921" max="8922" width="6.42578125" style="27" customWidth="1"/>
    <col min="8923" max="8923" width="1.5703125" style="27" customWidth="1"/>
    <col min="8924" max="8924" width="4.140625" style="27" customWidth="1"/>
    <col min="8925" max="8926" width="1.5703125" style="27" customWidth="1"/>
    <col min="8927" max="8927" width="4.140625" style="27" customWidth="1"/>
    <col min="8928" max="8929" width="1.5703125" style="27" customWidth="1"/>
    <col min="8930" max="8930" width="4.140625" style="27" customWidth="1"/>
    <col min="8931" max="8932" width="1.5703125" style="27" customWidth="1"/>
    <col min="8933" max="8933" width="4.140625" style="27" customWidth="1"/>
    <col min="8934" max="8935" width="1.5703125" style="27" customWidth="1"/>
    <col min="8936" max="8936" width="4.140625" style="27" customWidth="1"/>
    <col min="8937" max="8938" width="1.5703125" style="27" customWidth="1"/>
    <col min="8939" max="8939" width="4.140625" style="27" customWidth="1"/>
    <col min="8940" max="8941" width="1.5703125" style="27" customWidth="1"/>
    <col min="8942" max="8942" width="4.140625" style="27" customWidth="1"/>
    <col min="8943" max="8944" width="1.5703125" style="27" customWidth="1"/>
    <col min="8945" max="8945" width="4.140625" style="27" customWidth="1"/>
    <col min="8946" max="8947" width="1.5703125" style="27" customWidth="1"/>
    <col min="8948" max="8948" width="4.140625" style="27" customWidth="1"/>
    <col min="8949" max="8950" width="1.5703125" style="27" customWidth="1"/>
    <col min="8951" max="8951" width="4.140625" style="27" customWidth="1"/>
    <col min="8952" max="8953" width="1.5703125" style="27" customWidth="1"/>
    <col min="8954" max="8954" width="4.140625" style="27" customWidth="1"/>
    <col min="8955" max="8956" width="1.5703125" style="27" customWidth="1"/>
    <col min="8957" max="8957" width="4.140625" style="27" customWidth="1"/>
    <col min="8958" max="8959" width="1.5703125" style="27" customWidth="1"/>
    <col min="8960" max="8960" width="4.140625" style="27" customWidth="1"/>
    <col min="8961" max="8961" width="1.5703125" style="27" customWidth="1"/>
    <col min="8962" max="8962" width="1.42578125" style="27" customWidth="1"/>
    <col min="8963" max="8963" width="0" style="27" hidden="1" customWidth="1"/>
    <col min="8964" max="8964" width="5.7109375" style="27" customWidth="1"/>
    <col min="8965" max="9176" width="8.85546875" style="27"/>
    <col min="9177" max="9178" width="6.42578125" style="27" customWidth="1"/>
    <col min="9179" max="9179" width="1.5703125" style="27" customWidth="1"/>
    <col min="9180" max="9180" width="4.140625" style="27" customWidth="1"/>
    <col min="9181" max="9182" width="1.5703125" style="27" customWidth="1"/>
    <col min="9183" max="9183" width="4.140625" style="27" customWidth="1"/>
    <col min="9184" max="9185" width="1.5703125" style="27" customWidth="1"/>
    <col min="9186" max="9186" width="4.140625" style="27" customWidth="1"/>
    <col min="9187" max="9188" width="1.5703125" style="27" customWidth="1"/>
    <col min="9189" max="9189" width="4.140625" style="27" customWidth="1"/>
    <col min="9190" max="9191" width="1.5703125" style="27" customWidth="1"/>
    <col min="9192" max="9192" width="4.140625" style="27" customWidth="1"/>
    <col min="9193" max="9194" width="1.5703125" style="27" customWidth="1"/>
    <col min="9195" max="9195" width="4.140625" style="27" customWidth="1"/>
    <col min="9196" max="9197" width="1.5703125" style="27" customWidth="1"/>
    <col min="9198" max="9198" width="4.140625" style="27" customWidth="1"/>
    <col min="9199" max="9200" width="1.5703125" style="27" customWidth="1"/>
    <col min="9201" max="9201" width="4.140625" style="27" customWidth="1"/>
    <col min="9202" max="9203" width="1.5703125" style="27" customWidth="1"/>
    <col min="9204" max="9204" width="4.140625" style="27" customWidth="1"/>
    <col min="9205" max="9206" width="1.5703125" style="27" customWidth="1"/>
    <col min="9207" max="9207" width="4.140625" style="27" customWidth="1"/>
    <col min="9208" max="9209" width="1.5703125" style="27" customWidth="1"/>
    <col min="9210" max="9210" width="4.140625" style="27" customWidth="1"/>
    <col min="9211" max="9212" width="1.5703125" style="27" customWidth="1"/>
    <col min="9213" max="9213" width="4.140625" style="27" customWidth="1"/>
    <col min="9214" max="9215" width="1.5703125" style="27" customWidth="1"/>
    <col min="9216" max="9216" width="4.140625" style="27" customWidth="1"/>
    <col min="9217" max="9217" width="1.5703125" style="27" customWidth="1"/>
    <col min="9218" max="9218" width="1.42578125" style="27" customWidth="1"/>
    <col min="9219" max="9219" width="0" style="27" hidden="1" customWidth="1"/>
    <col min="9220" max="9220" width="5.7109375" style="27" customWidth="1"/>
    <col min="9221" max="9432" width="8.85546875" style="27"/>
    <col min="9433" max="9434" width="6.42578125" style="27" customWidth="1"/>
    <col min="9435" max="9435" width="1.5703125" style="27" customWidth="1"/>
    <col min="9436" max="9436" width="4.140625" style="27" customWidth="1"/>
    <col min="9437" max="9438" width="1.5703125" style="27" customWidth="1"/>
    <col min="9439" max="9439" width="4.140625" style="27" customWidth="1"/>
    <col min="9440" max="9441" width="1.5703125" style="27" customWidth="1"/>
    <col min="9442" max="9442" width="4.140625" style="27" customWidth="1"/>
    <col min="9443" max="9444" width="1.5703125" style="27" customWidth="1"/>
    <col min="9445" max="9445" width="4.140625" style="27" customWidth="1"/>
    <col min="9446" max="9447" width="1.5703125" style="27" customWidth="1"/>
    <col min="9448" max="9448" width="4.140625" style="27" customWidth="1"/>
    <col min="9449" max="9450" width="1.5703125" style="27" customWidth="1"/>
    <col min="9451" max="9451" width="4.140625" style="27" customWidth="1"/>
    <col min="9452" max="9453" width="1.5703125" style="27" customWidth="1"/>
    <col min="9454" max="9454" width="4.140625" style="27" customWidth="1"/>
    <col min="9455" max="9456" width="1.5703125" style="27" customWidth="1"/>
    <col min="9457" max="9457" width="4.140625" style="27" customWidth="1"/>
    <col min="9458" max="9459" width="1.5703125" style="27" customWidth="1"/>
    <col min="9460" max="9460" width="4.140625" style="27" customWidth="1"/>
    <col min="9461" max="9462" width="1.5703125" style="27" customWidth="1"/>
    <col min="9463" max="9463" width="4.140625" style="27" customWidth="1"/>
    <col min="9464" max="9465" width="1.5703125" style="27" customWidth="1"/>
    <col min="9466" max="9466" width="4.140625" style="27" customWidth="1"/>
    <col min="9467" max="9468" width="1.5703125" style="27" customWidth="1"/>
    <col min="9469" max="9469" width="4.140625" style="27" customWidth="1"/>
    <col min="9470" max="9471" width="1.5703125" style="27" customWidth="1"/>
    <col min="9472" max="9472" width="4.140625" style="27" customWidth="1"/>
    <col min="9473" max="9473" width="1.5703125" style="27" customWidth="1"/>
    <col min="9474" max="9474" width="1.42578125" style="27" customWidth="1"/>
    <col min="9475" max="9475" width="0" style="27" hidden="1" customWidth="1"/>
    <col min="9476" max="9476" width="5.7109375" style="27" customWidth="1"/>
    <col min="9477" max="9688" width="8.85546875" style="27"/>
    <col min="9689" max="9690" width="6.42578125" style="27" customWidth="1"/>
    <col min="9691" max="9691" width="1.5703125" style="27" customWidth="1"/>
    <col min="9692" max="9692" width="4.140625" style="27" customWidth="1"/>
    <col min="9693" max="9694" width="1.5703125" style="27" customWidth="1"/>
    <col min="9695" max="9695" width="4.140625" style="27" customWidth="1"/>
    <col min="9696" max="9697" width="1.5703125" style="27" customWidth="1"/>
    <col min="9698" max="9698" width="4.140625" style="27" customWidth="1"/>
    <col min="9699" max="9700" width="1.5703125" style="27" customWidth="1"/>
    <col min="9701" max="9701" width="4.140625" style="27" customWidth="1"/>
    <col min="9702" max="9703" width="1.5703125" style="27" customWidth="1"/>
    <col min="9704" max="9704" width="4.140625" style="27" customWidth="1"/>
    <col min="9705" max="9706" width="1.5703125" style="27" customWidth="1"/>
    <col min="9707" max="9707" width="4.140625" style="27" customWidth="1"/>
    <col min="9708" max="9709" width="1.5703125" style="27" customWidth="1"/>
    <col min="9710" max="9710" width="4.140625" style="27" customWidth="1"/>
    <col min="9711" max="9712" width="1.5703125" style="27" customWidth="1"/>
    <col min="9713" max="9713" width="4.140625" style="27" customWidth="1"/>
    <col min="9714" max="9715" width="1.5703125" style="27" customWidth="1"/>
    <col min="9716" max="9716" width="4.140625" style="27" customWidth="1"/>
    <col min="9717" max="9718" width="1.5703125" style="27" customWidth="1"/>
    <col min="9719" max="9719" width="4.140625" style="27" customWidth="1"/>
    <col min="9720" max="9721" width="1.5703125" style="27" customWidth="1"/>
    <col min="9722" max="9722" width="4.140625" style="27" customWidth="1"/>
    <col min="9723" max="9724" width="1.5703125" style="27" customWidth="1"/>
    <col min="9725" max="9725" width="4.140625" style="27" customWidth="1"/>
    <col min="9726" max="9727" width="1.5703125" style="27" customWidth="1"/>
    <col min="9728" max="9728" width="4.140625" style="27" customWidth="1"/>
    <col min="9729" max="9729" width="1.5703125" style="27" customWidth="1"/>
    <col min="9730" max="9730" width="1.42578125" style="27" customWidth="1"/>
    <col min="9731" max="9731" width="0" style="27" hidden="1" customWidth="1"/>
    <col min="9732" max="9732" width="5.7109375" style="27" customWidth="1"/>
    <col min="9733" max="9944" width="8.85546875" style="27"/>
    <col min="9945" max="9946" width="6.42578125" style="27" customWidth="1"/>
    <col min="9947" max="9947" width="1.5703125" style="27" customWidth="1"/>
    <col min="9948" max="9948" width="4.140625" style="27" customWidth="1"/>
    <col min="9949" max="9950" width="1.5703125" style="27" customWidth="1"/>
    <col min="9951" max="9951" width="4.140625" style="27" customWidth="1"/>
    <col min="9952" max="9953" width="1.5703125" style="27" customWidth="1"/>
    <col min="9954" max="9954" width="4.140625" style="27" customWidth="1"/>
    <col min="9955" max="9956" width="1.5703125" style="27" customWidth="1"/>
    <col min="9957" max="9957" width="4.140625" style="27" customWidth="1"/>
    <col min="9958" max="9959" width="1.5703125" style="27" customWidth="1"/>
    <col min="9960" max="9960" width="4.140625" style="27" customWidth="1"/>
    <col min="9961" max="9962" width="1.5703125" style="27" customWidth="1"/>
    <col min="9963" max="9963" width="4.140625" style="27" customWidth="1"/>
    <col min="9964" max="9965" width="1.5703125" style="27" customWidth="1"/>
    <col min="9966" max="9966" width="4.140625" style="27" customWidth="1"/>
    <col min="9967" max="9968" width="1.5703125" style="27" customWidth="1"/>
    <col min="9969" max="9969" width="4.140625" style="27" customWidth="1"/>
    <col min="9970" max="9971" width="1.5703125" style="27" customWidth="1"/>
    <col min="9972" max="9972" width="4.140625" style="27" customWidth="1"/>
    <col min="9973" max="9974" width="1.5703125" style="27" customWidth="1"/>
    <col min="9975" max="9975" width="4.140625" style="27" customWidth="1"/>
    <col min="9976" max="9977" width="1.5703125" style="27" customWidth="1"/>
    <col min="9978" max="9978" width="4.140625" style="27" customWidth="1"/>
    <col min="9979" max="9980" width="1.5703125" style="27" customWidth="1"/>
    <col min="9981" max="9981" width="4.140625" style="27" customWidth="1"/>
    <col min="9982" max="9983" width="1.5703125" style="27" customWidth="1"/>
    <col min="9984" max="9984" width="4.140625" style="27" customWidth="1"/>
    <col min="9985" max="9985" width="1.5703125" style="27" customWidth="1"/>
    <col min="9986" max="9986" width="1.42578125" style="27" customWidth="1"/>
    <col min="9987" max="9987" width="0" style="27" hidden="1" customWidth="1"/>
    <col min="9988" max="9988" width="5.7109375" style="27" customWidth="1"/>
    <col min="9989" max="10200" width="8.85546875" style="27"/>
    <col min="10201" max="10202" width="6.42578125" style="27" customWidth="1"/>
    <col min="10203" max="10203" width="1.5703125" style="27" customWidth="1"/>
    <col min="10204" max="10204" width="4.140625" style="27" customWidth="1"/>
    <col min="10205" max="10206" width="1.5703125" style="27" customWidth="1"/>
    <col min="10207" max="10207" width="4.140625" style="27" customWidth="1"/>
    <col min="10208" max="10209" width="1.5703125" style="27" customWidth="1"/>
    <col min="10210" max="10210" width="4.140625" style="27" customWidth="1"/>
    <col min="10211" max="10212" width="1.5703125" style="27" customWidth="1"/>
    <col min="10213" max="10213" width="4.140625" style="27" customWidth="1"/>
    <col min="10214" max="10215" width="1.5703125" style="27" customWidth="1"/>
    <col min="10216" max="10216" width="4.140625" style="27" customWidth="1"/>
    <col min="10217" max="10218" width="1.5703125" style="27" customWidth="1"/>
    <col min="10219" max="10219" width="4.140625" style="27" customWidth="1"/>
    <col min="10220" max="10221" width="1.5703125" style="27" customWidth="1"/>
    <col min="10222" max="10222" width="4.140625" style="27" customWidth="1"/>
    <col min="10223" max="10224" width="1.5703125" style="27" customWidth="1"/>
    <col min="10225" max="10225" width="4.140625" style="27" customWidth="1"/>
    <col min="10226" max="10227" width="1.5703125" style="27" customWidth="1"/>
    <col min="10228" max="10228" width="4.140625" style="27" customWidth="1"/>
    <col min="10229" max="10230" width="1.5703125" style="27" customWidth="1"/>
    <col min="10231" max="10231" width="4.140625" style="27" customWidth="1"/>
    <col min="10232" max="10233" width="1.5703125" style="27" customWidth="1"/>
    <col min="10234" max="10234" width="4.140625" style="27" customWidth="1"/>
    <col min="10235" max="10236" width="1.5703125" style="27" customWidth="1"/>
    <col min="10237" max="10237" width="4.140625" style="27" customWidth="1"/>
    <col min="10238" max="10239" width="1.5703125" style="27" customWidth="1"/>
    <col min="10240" max="10240" width="4.140625" style="27" customWidth="1"/>
    <col min="10241" max="10241" width="1.5703125" style="27" customWidth="1"/>
    <col min="10242" max="10242" width="1.42578125" style="27" customWidth="1"/>
    <col min="10243" max="10243" width="0" style="27" hidden="1" customWidth="1"/>
    <col min="10244" max="10244" width="5.7109375" style="27" customWidth="1"/>
    <col min="10245" max="10456" width="8.85546875" style="27"/>
    <col min="10457" max="10458" width="6.42578125" style="27" customWidth="1"/>
    <col min="10459" max="10459" width="1.5703125" style="27" customWidth="1"/>
    <col min="10460" max="10460" width="4.140625" style="27" customWidth="1"/>
    <col min="10461" max="10462" width="1.5703125" style="27" customWidth="1"/>
    <col min="10463" max="10463" width="4.140625" style="27" customWidth="1"/>
    <col min="10464" max="10465" width="1.5703125" style="27" customWidth="1"/>
    <col min="10466" max="10466" width="4.140625" style="27" customWidth="1"/>
    <col min="10467" max="10468" width="1.5703125" style="27" customWidth="1"/>
    <col min="10469" max="10469" width="4.140625" style="27" customWidth="1"/>
    <col min="10470" max="10471" width="1.5703125" style="27" customWidth="1"/>
    <col min="10472" max="10472" width="4.140625" style="27" customWidth="1"/>
    <col min="10473" max="10474" width="1.5703125" style="27" customWidth="1"/>
    <col min="10475" max="10475" width="4.140625" style="27" customWidth="1"/>
    <col min="10476" max="10477" width="1.5703125" style="27" customWidth="1"/>
    <col min="10478" max="10478" width="4.140625" style="27" customWidth="1"/>
    <col min="10479" max="10480" width="1.5703125" style="27" customWidth="1"/>
    <col min="10481" max="10481" width="4.140625" style="27" customWidth="1"/>
    <col min="10482" max="10483" width="1.5703125" style="27" customWidth="1"/>
    <col min="10484" max="10484" width="4.140625" style="27" customWidth="1"/>
    <col min="10485" max="10486" width="1.5703125" style="27" customWidth="1"/>
    <col min="10487" max="10487" width="4.140625" style="27" customWidth="1"/>
    <col min="10488" max="10489" width="1.5703125" style="27" customWidth="1"/>
    <col min="10490" max="10490" width="4.140625" style="27" customWidth="1"/>
    <col min="10491" max="10492" width="1.5703125" style="27" customWidth="1"/>
    <col min="10493" max="10493" width="4.140625" style="27" customWidth="1"/>
    <col min="10494" max="10495" width="1.5703125" style="27" customWidth="1"/>
    <col min="10496" max="10496" width="4.140625" style="27" customWidth="1"/>
    <col min="10497" max="10497" width="1.5703125" style="27" customWidth="1"/>
    <col min="10498" max="10498" width="1.42578125" style="27" customWidth="1"/>
    <col min="10499" max="10499" width="0" style="27" hidden="1" customWidth="1"/>
    <col min="10500" max="10500" width="5.7109375" style="27" customWidth="1"/>
    <col min="10501" max="10712" width="8.85546875" style="27"/>
    <col min="10713" max="10714" width="6.42578125" style="27" customWidth="1"/>
    <col min="10715" max="10715" width="1.5703125" style="27" customWidth="1"/>
    <col min="10716" max="10716" width="4.140625" style="27" customWidth="1"/>
    <col min="10717" max="10718" width="1.5703125" style="27" customWidth="1"/>
    <col min="10719" max="10719" width="4.140625" style="27" customWidth="1"/>
    <col min="10720" max="10721" width="1.5703125" style="27" customWidth="1"/>
    <col min="10722" max="10722" width="4.140625" style="27" customWidth="1"/>
    <col min="10723" max="10724" width="1.5703125" style="27" customWidth="1"/>
    <col min="10725" max="10725" width="4.140625" style="27" customWidth="1"/>
    <col min="10726" max="10727" width="1.5703125" style="27" customWidth="1"/>
    <col min="10728" max="10728" width="4.140625" style="27" customWidth="1"/>
    <col min="10729" max="10730" width="1.5703125" style="27" customWidth="1"/>
    <col min="10731" max="10731" width="4.140625" style="27" customWidth="1"/>
    <col min="10732" max="10733" width="1.5703125" style="27" customWidth="1"/>
    <col min="10734" max="10734" width="4.140625" style="27" customWidth="1"/>
    <col min="10735" max="10736" width="1.5703125" style="27" customWidth="1"/>
    <col min="10737" max="10737" width="4.140625" style="27" customWidth="1"/>
    <col min="10738" max="10739" width="1.5703125" style="27" customWidth="1"/>
    <col min="10740" max="10740" width="4.140625" style="27" customWidth="1"/>
    <col min="10741" max="10742" width="1.5703125" style="27" customWidth="1"/>
    <col min="10743" max="10743" width="4.140625" style="27" customWidth="1"/>
    <col min="10744" max="10745" width="1.5703125" style="27" customWidth="1"/>
    <col min="10746" max="10746" width="4.140625" style="27" customWidth="1"/>
    <col min="10747" max="10748" width="1.5703125" style="27" customWidth="1"/>
    <col min="10749" max="10749" width="4.140625" style="27" customWidth="1"/>
    <col min="10750" max="10751" width="1.5703125" style="27" customWidth="1"/>
    <col min="10752" max="10752" width="4.140625" style="27" customWidth="1"/>
    <col min="10753" max="10753" width="1.5703125" style="27" customWidth="1"/>
    <col min="10754" max="10754" width="1.42578125" style="27" customWidth="1"/>
    <col min="10755" max="10755" width="0" style="27" hidden="1" customWidth="1"/>
    <col min="10756" max="10756" width="5.7109375" style="27" customWidth="1"/>
    <col min="10757" max="10968" width="8.85546875" style="27"/>
    <col min="10969" max="10970" width="6.42578125" style="27" customWidth="1"/>
    <col min="10971" max="10971" width="1.5703125" style="27" customWidth="1"/>
    <col min="10972" max="10972" width="4.140625" style="27" customWidth="1"/>
    <col min="10973" max="10974" width="1.5703125" style="27" customWidth="1"/>
    <col min="10975" max="10975" width="4.140625" style="27" customWidth="1"/>
    <col min="10976" max="10977" width="1.5703125" style="27" customWidth="1"/>
    <col min="10978" max="10978" width="4.140625" style="27" customWidth="1"/>
    <col min="10979" max="10980" width="1.5703125" style="27" customWidth="1"/>
    <col min="10981" max="10981" width="4.140625" style="27" customWidth="1"/>
    <col min="10982" max="10983" width="1.5703125" style="27" customWidth="1"/>
    <col min="10984" max="10984" width="4.140625" style="27" customWidth="1"/>
    <col min="10985" max="10986" width="1.5703125" style="27" customWidth="1"/>
    <col min="10987" max="10987" width="4.140625" style="27" customWidth="1"/>
    <col min="10988" max="10989" width="1.5703125" style="27" customWidth="1"/>
    <col min="10990" max="10990" width="4.140625" style="27" customWidth="1"/>
    <col min="10991" max="10992" width="1.5703125" style="27" customWidth="1"/>
    <col min="10993" max="10993" width="4.140625" style="27" customWidth="1"/>
    <col min="10994" max="10995" width="1.5703125" style="27" customWidth="1"/>
    <col min="10996" max="10996" width="4.140625" style="27" customWidth="1"/>
    <col min="10997" max="10998" width="1.5703125" style="27" customWidth="1"/>
    <col min="10999" max="10999" width="4.140625" style="27" customWidth="1"/>
    <col min="11000" max="11001" width="1.5703125" style="27" customWidth="1"/>
    <col min="11002" max="11002" width="4.140625" style="27" customWidth="1"/>
    <col min="11003" max="11004" width="1.5703125" style="27" customWidth="1"/>
    <col min="11005" max="11005" width="4.140625" style="27" customWidth="1"/>
    <col min="11006" max="11007" width="1.5703125" style="27" customWidth="1"/>
    <col min="11008" max="11008" width="4.140625" style="27" customWidth="1"/>
    <col min="11009" max="11009" width="1.5703125" style="27" customWidth="1"/>
    <col min="11010" max="11010" width="1.42578125" style="27" customWidth="1"/>
    <col min="11011" max="11011" width="0" style="27" hidden="1" customWidth="1"/>
    <col min="11012" max="11012" width="5.7109375" style="27" customWidth="1"/>
    <col min="11013" max="11224" width="8.85546875" style="27"/>
    <col min="11225" max="11226" width="6.42578125" style="27" customWidth="1"/>
    <col min="11227" max="11227" width="1.5703125" style="27" customWidth="1"/>
    <col min="11228" max="11228" width="4.140625" style="27" customWidth="1"/>
    <col min="11229" max="11230" width="1.5703125" style="27" customWidth="1"/>
    <col min="11231" max="11231" width="4.140625" style="27" customWidth="1"/>
    <col min="11232" max="11233" width="1.5703125" style="27" customWidth="1"/>
    <col min="11234" max="11234" width="4.140625" style="27" customWidth="1"/>
    <col min="11235" max="11236" width="1.5703125" style="27" customWidth="1"/>
    <col min="11237" max="11237" width="4.140625" style="27" customWidth="1"/>
    <col min="11238" max="11239" width="1.5703125" style="27" customWidth="1"/>
    <col min="11240" max="11240" width="4.140625" style="27" customWidth="1"/>
    <col min="11241" max="11242" width="1.5703125" style="27" customWidth="1"/>
    <col min="11243" max="11243" width="4.140625" style="27" customWidth="1"/>
    <col min="11244" max="11245" width="1.5703125" style="27" customWidth="1"/>
    <col min="11246" max="11246" width="4.140625" style="27" customWidth="1"/>
    <col min="11247" max="11248" width="1.5703125" style="27" customWidth="1"/>
    <col min="11249" max="11249" width="4.140625" style="27" customWidth="1"/>
    <col min="11250" max="11251" width="1.5703125" style="27" customWidth="1"/>
    <col min="11252" max="11252" width="4.140625" style="27" customWidth="1"/>
    <col min="11253" max="11254" width="1.5703125" style="27" customWidth="1"/>
    <col min="11255" max="11255" width="4.140625" style="27" customWidth="1"/>
    <col min="11256" max="11257" width="1.5703125" style="27" customWidth="1"/>
    <col min="11258" max="11258" width="4.140625" style="27" customWidth="1"/>
    <col min="11259" max="11260" width="1.5703125" style="27" customWidth="1"/>
    <col min="11261" max="11261" width="4.140625" style="27" customWidth="1"/>
    <col min="11262" max="11263" width="1.5703125" style="27" customWidth="1"/>
    <col min="11264" max="11264" width="4.140625" style="27" customWidth="1"/>
    <col min="11265" max="11265" width="1.5703125" style="27" customWidth="1"/>
    <col min="11266" max="11266" width="1.42578125" style="27" customWidth="1"/>
    <col min="11267" max="11267" width="0" style="27" hidden="1" customWidth="1"/>
    <col min="11268" max="11268" width="5.7109375" style="27" customWidth="1"/>
    <col min="11269" max="11480" width="8.85546875" style="27"/>
    <col min="11481" max="11482" width="6.42578125" style="27" customWidth="1"/>
    <col min="11483" max="11483" width="1.5703125" style="27" customWidth="1"/>
    <col min="11484" max="11484" width="4.140625" style="27" customWidth="1"/>
    <col min="11485" max="11486" width="1.5703125" style="27" customWidth="1"/>
    <col min="11487" max="11487" width="4.140625" style="27" customWidth="1"/>
    <col min="11488" max="11489" width="1.5703125" style="27" customWidth="1"/>
    <col min="11490" max="11490" width="4.140625" style="27" customWidth="1"/>
    <col min="11491" max="11492" width="1.5703125" style="27" customWidth="1"/>
    <col min="11493" max="11493" width="4.140625" style="27" customWidth="1"/>
    <col min="11494" max="11495" width="1.5703125" style="27" customWidth="1"/>
    <col min="11496" max="11496" width="4.140625" style="27" customWidth="1"/>
    <col min="11497" max="11498" width="1.5703125" style="27" customWidth="1"/>
    <col min="11499" max="11499" width="4.140625" style="27" customWidth="1"/>
    <col min="11500" max="11501" width="1.5703125" style="27" customWidth="1"/>
    <col min="11502" max="11502" width="4.140625" style="27" customWidth="1"/>
    <col min="11503" max="11504" width="1.5703125" style="27" customWidth="1"/>
    <col min="11505" max="11505" width="4.140625" style="27" customWidth="1"/>
    <col min="11506" max="11507" width="1.5703125" style="27" customWidth="1"/>
    <col min="11508" max="11508" width="4.140625" style="27" customWidth="1"/>
    <col min="11509" max="11510" width="1.5703125" style="27" customWidth="1"/>
    <col min="11511" max="11511" width="4.140625" style="27" customWidth="1"/>
    <col min="11512" max="11513" width="1.5703125" style="27" customWidth="1"/>
    <col min="11514" max="11514" width="4.140625" style="27" customWidth="1"/>
    <col min="11515" max="11516" width="1.5703125" style="27" customWidth="1"/>
    <col min="11517" max="11517" width="4.140625" style="27" customWidth="1"/>
    <col min="11518" max="11519" width="1.5703125" style="27" customWidth="1"/>
    <col min="11520" max="11520" width="4.140625" style="27" customWidth="1"/>
    <col min="11521" max="11521" width="1.5703125" style="27" customWidth="1"/>
    <col min="11522" max="11522" width="1.42578125" style="27" customWidth="1"/>
    <col min="11523" max="11523" width="0" style="27" hidden="1" customWidth="1"/>
    <col min="11524" max="11524" width="5.7109375" style="27" customWidth="1"/>
    <col min="11525" max="11736" width="8.85546875" style="27"/>
    <col min="11737" max="11738" width="6.42578125" style="27" customWidth="1"/>
    <col min="11739" max="11739" width="1.5703125" style="27" customWidth="1"/>
    <col min="11740" max="11740" width="4.140625" style="27" customWidth="1"/>
    <col min="11741" max="11742" width="1.5703125" style="27" customWidth="1"/>
    <col min="11743" max="11743" width="4.140625" style="27" customWidth="1"/>
    <col min="11744" max="11745" width="1.5703125" style="27" customWidth="1"/>
    <col min="11746" max="11746" width="4.140625" style="27" customWidth="1"/>
    <col min="11747" max="11748" width="1.5703125" style="27" customWidth="1"/>
    <col min="11749" max="11749" width="4.140625" style="27" customWidth="1"/>
    <col min="11750" max="11751" width="1.5703125" style="27" customWidth="1"/>
    <col min="11752" max="11752" width="4.140625" style="27" customWidth="1"/>
    <col min="11753" max="11754" width="1.5703125" style="27" customWidth="1"/>
    <col min="11755" max="11755" width="4.140625" style="27" customWidth="1"/>
    <col min="11756" max="11757" width="1.5703125" style="27" customWidth="1"/>
    <col min="11758" max="11758" width="4.140625" style="27" customWidth="1"/>
    <col min="11759" max="11760" width="1.5703125" style="27" customWidth="1"/>
    <col min="11761" max="11761" width="4.140625" style="27" customWidth="1"/>
    <col min="11762" max="11763" width="1.5703125" style="27" customWidth="1"/>
    <col min="11764" max="11764" width="4.140625" style="27" customWidth="1"/>
    <col min="11765" max="11766" width="1.5703125" style="27" customWidth="1"/>
    <col min="11767" max="11767" width="4.140625" style="27" customWidth="1"/>
    <col min="11768" max="11769" width="1.5703125" style="27" customWidth="1"/>
    <col min="11770" max="11770" width="4.140625" style="27" customWidth="1"/>
    <col min="11771" max="11772" width="1.5703125" style="27" customWidth="1"/>
    <col min="11773" max="11773" width="4.140625" style="27" customWidth="1"/>
    <col min="11774" max="11775" width="1.5703125" style="27" customWidth="1"/>
    <col min="11776" max="11776" width="4.140625" style="27" customWidth="1"/>
    <col min="11777" max="11777" width="1.5703125" style="27" customWidth="1"/>
    <col min="11778" max="11778" width="1.42578125" style="27" customWidth="1"/>
    <col min="11779" max="11779" width="0" style="27" hidden="1" customWidth="1"/>
    <col min="11780" max="11780" width="5.7109375" style="27" customWidth="1"/>
    <col min="11781" max="11992" width="8.85546875" style="27"/>
    <col min="11993" max="11994" width="6.42578125" style="27" customWidth="1"/>
    <col min="11995" max="11995" width="1.5703125" style="27" customWidth="1"/>
    <col min="11996" max="11996" width="4.140625" style="27" customWidth="1"/>
    <col min="11997" max="11998" width="1.5703125" style="27" customWidth="1"/>
    <col min="11999" max="11999" width="4.140625" style="27" customWidth="1"/>
    <col min="12000" max="12001" width="1.5703125" style="27" customWidth="1"/>
    <col min="12002" max="12002" width="4.140625" style="27" customWidth="1"/>
    <col min="12003" max="12004" width="1.5703125" style="27" customWidth="1"/>
    <col min="12005" max="12005" width="4.140625" style="27" customWidth="1"/>
    <col min="12006" max="12007" width="1.5703125" style="27" customWidth="1"/>
    <col min="12008" max="12008" width="4.140625" style="27" customWidth="1"/>
    <col min="12009" max="12010" width="1.5703125" style="27" customWidth="1"/>
    <col min="12011" max="12011" width="4.140625" style="27" customWidth="1"/>
    <col min="12012" max="12013" width="1.5703125" style="27" customWidth="1"/>
    <col min="12014" max="12014" width="4.140625" style="27" customWidth="1"/>
    <col min="12015" max="12016" width="1.5703125" style="27" customWidth="1"/>
    <col min="12017" max="12017" width="4.140625" style="27" customWidth="1"/>
    <col min="12018" max="12019" width="1.5703125" style="27" customWidth="1"/>
    <col min="12020" max="12020" width="4.140625" style="27" customWidth="1"/>
    <col min="12021" max="12022" width="1.5703125" style="27" customWidth="1"/>
    <col min="12023" max="12023" width="4.140625" style="27" customWidth="1"/>
    <col min="12024" max="12025" width="1.5703125" style="27" customWidth="1"/>
    <col min="12026" max="12026" width="4.140625" style="27" customWidth="1"/>
    <col min="12027" max="12028" width="1.5703125" style="27" customWidth="1"/>
    <col min="12029" max="12029" width="4.140625" style="27" customWidth="1"/>
    <col min="12030" max="12031" width="1.5703125" style="27" customWidth="1"/>
    <col min="12032" max="12032" width="4.140625" style="27" customWidth="1"/>
    <col min="12033" max="12033" width="1.5703125" style="27" customWidth="1"/>
    <col min="12034" max="12034" width="1.42578125" style="27" customWidth="1"/>
    <col min="12035" max="12035" width="0" style="27" hidden="1" customWidth="1"/>
    <col min="12036" max="12036" width="5.7109375" style="27" customWidth="1"/>
    <col min="12037" max="12248" width="8.85546875" style="27"/>
    <col min="12249" max="12250" width="6.42578125" style="27" customWidth="1"/>
    <col min="12251" max="12251" width="1.5703125" style="27" customWidth="1"/>
    <col min="12252" max="12252" width="4.140625" style="27" customWidth="1"/>
    <col min="12253" max="12254" width="1.5703125" style="27" customWidth="1"/>
    <col min="12255" max="12255" width="4.140625" style="27" customWidth="1"/>
    <col min="12256" max="12257" width="1.5703125" style="27" customWidth="1"/>
    <col min="12258" max="12258" width="4.140625" style="27" customWidth="1"/>
    <col min="12259" max="12260" width="1.5703125" style="27" customWidth="1"/>
    <col min="12261" max="12261" width="4.140625" style="27" customWidth="1"/>
    <col min="12262" max="12263" width="1.5703125" style="27" customWidth="1"/>
    <col min="12264" max="12264" width="4.140625" style="27" customWidth="1"/>
    <col min="12265" max="12266" width="1.5703125" style="27" customWidth="1"/>
    <col min="12267" max="12267" width="4.140625" style="27" customWidth="1"/>
    <col min="12268" max="12269" width="1.5703125" style="27" customWidth="1"/>
    <col min="12270" max="12270" width="4.140625" style="27" customWidth="1"/>
    <col min="12271" max="12272" width="1.5703125" style="27" customWidth="1"/>
    <col min="12273" max="12273" width="4.140625" style="27" customWidth="1"/>
    <col min="12274" max="12275" width="1.5703125" style="27" customWidth="1"/>
    <col min="12276" max="12276" width="4.140625" style="27" customWidth="1"/>
    <col min="12277" max="12278" width="1.5703125" style="27" customWidth="1"/>
    <col min="12279" max="12279" width="4.140625" style="27" customWidth="1"/>
    <col min="12280" max="12281" width="1.5703125" style="27" customWidth="1"/>
    <col min="12282" max="12282" width="4.140625" style="27" customWidth="1"/>
    <col min="12283" max="12284" width="1.5703125" style="27" customWidth="1"/>
    <col min="12285" max="12285" width="4.140625" style="27" customWidth="1"/>
    <col min="12286" max="12287" width="1.5703125" style="27" customWidth="1"/>
    <col min="12288" max="12288" width="4.140625" style="27" customWidth="1"/>
    <col min="12289" max="12289" width="1.5703125" style="27" customWidth="1"/>
    <col min="12290" max="12290" width="1.42578125" style="27" customWidth="1"/>
    <col min="12291" max="12291" width="0" style="27" hidden="1" customWidth="1"/>
    <col min="12292" max="12292" width="5.7109375" style="27" customWidth="1"/>
    <col min="12293" max="12504" width="8.85546875" style="27"/>
    <col min="12505" max="12506" width="6.42578125" style="27" customWidth="1"/>
    <col min="12507" max="12507" width="1.5703125" style="27" customWidth="1"/>
    <col min="12508" max="12508" width="4.140625" style="27" customWidth="1"/>
    <col min="12509" max="12510" width="1.5703125" style="27" customWidth="1"/>
    <col min="12511" max="12511" width="4.140625" style="27" customWidth="1"/>
    <col min="12512" max="12513" width="1.5703125" style="27" customWidth="1"/>
    <col min="12514" max="12514" width="4.140625" style="27" customWidth="1"/>
    <col min="12515" max="12516" width="1.5703125" style="27" customWidth="1"/>
    <col min="12517" max="12517" width="4.140625" style="27" customWidth="1"/>
    <col min="12518" max="12519" width="1.5703125" style="27" customWidth="1"/>
    <col min="12520" max="12520" width="4.140625" style="27" customWidth="1"/>
    <col min="12521" max="12522" width="1.5703125" style="27" customWidth="1"/>
    <col min="12523" max="12523" width="4.140625" style="27" customWidth="1"/>
    <col min="12524" max="12525" width="1.5703125" style="27" customWidth="1"/>
    <col min="12526" max="12526" width="4.140625" style="27" customWidth="1"/>
    <col min="12527" max="12528" width="1.5703125" style="27" customWidth="1"/>
    <col min="12529" max="12529" width="4.140625" style="27" customWidth="1"/>
    <col min="12530" max="12531" width="1.5703125" style="27" customWidth="1"/>
    <col min="12532" max="12532" width="4.140625" style="27" customWidth="1"/>
    <col min="12533" max="12534" width="1.5703125" style="27" customWidth="1"/>
    <col min="12535" max="12535" width="4.140625" style="27" customWidth="1"/>
    <col min="12536" max="12537" width="1.5703125" style="27" customWidth="1"/>
    <col min="12538" max="12538" width="4.140625" style="27" customWidth="1"/>
    <col min="12539" max="12540" width="1.5703125" style="27" customWidth="1"/>
    <col min="12541" max="12541" width="4.140625" style="27" customWidth="1"/>
    <col min="12542" max="12543" width="1.5703125" style="27" customWidth="1"/>
    <col min="12544" max="12544" width="4.140625" style="27" customWidth="1"/>
    <col min="12545" max="12545" width="1.5703125" style="27" customWidth="1"/>
    <col min="12546" max="12546" width="1.42578125" style="27" customWidth="1"/>
    <col min="12547" max="12547" width="0" style="27" hidden="1" customWidth="1"/>
    <col min="12548" max="12548" width="5.7109375" style="27" customWidth="1"/>
    <col min="12549" max="12760" width="8.85546875" style="27"/>
    <col min="12761" max="12762" width="6.42578125" style="27" customWidth="1"/>
    <col min="12763" max="12763" width="1.5703125" style="27" customWidth="1"/>
    <col min="12764" max="12764" width="4.140625" style="27" customWidth="1"/>
    <col min="12765" max="12766" width="1.5703125" style="27" customWidth="1"/>
    <col min="12767" max="12767" width="4.140625" style="27" customWidth="1"/>
    <col min="12768" max="12769" width="1.5703125" style="27" customWidth="1"/>
    <col min="12770" max="12770" width="4.140625" style="27" customWidth="1"/>
    <col min="12771" max="12772" width="1.5703125" style="27" customWidth="1"/>
    <col min="12773" max="12773" width="4.140625" style="27" customWidth="1"/>
    <col min="12774" max="12775" width="1.5703125" style="27" customWidth="1"/>
    <col min="12776" max="12776" width="4.140625" style="27" customWidth="1"/>
    <col min="12777" max="12778" width="1.5703125" style="27" customWidth="1"/>
    <col min="12779" max="12779" width="4.140625" style="27" customWidth="1"/>
    <col min="12780" max="12781" width="1.5703125" style="27" customWidth="1"/>
    <col min="12782" max="12782" width="4.140625" style="27" customWidth="1"/>
    <col min="12783" max="12784" width="1.5703125" style="27" customWidth="1"/>
    <col min="12785" max="12785" width="4.140625" style="27" customWidth="1"/>
    <col min="12786" max="12787" width="1.5703125" style="27" customWidth="1"/>
    <col min="12788" max="12788" width="4.140625" style="27" customWidth="1"/>
    <col min="12789" max="12790" width="1.5703125" style="27" customWidth="1"/>
    <col min="12791" max="12791" width="4.140625" style="27" customWidth="1"/>
    <col min="12792" max="12793" width="1.5703125" style="27" customWidth="1"/>
    <col min="12794" max="12794" width="4.140625" style="27" customWidth="1"/>
    <col min="12795" max="12796" width="1.5703125" style="27" customWidth="1"/>
    <col min="12797" max="12797" width="4.140625" style="27" customWidth="1"/>
    <col min="12798" max="12799" width="1.5703125" style="27" customWidth="1"/>
    <col min="12800" max="12800" width="4.140625" style="27" customWidth="1"/>
    <col min="12801" max="12801" width="1.5703125" style="27" customWidth="1"/>
    <col min="12802" max="12802" width="1.42578125" style="27" customWidth="1"/>
    <col min="12803" max="12803" width="0" style="27" hidden="1" customWidth="1"/>
    <col min="12804" max="12804" width="5.7109375" style="27" customWidth="1"/>
    <col min="12805" max="13016" width="8.85546875" style="27"/>
    <col min="13017" max="13018" width="6.42578125" style="27" customWidth="1"/>
    <col min="13019" max="13019" width="1.5703125" style="27" customWidth="1"/>
    <col min="13020" max="13020" width="4.140625" style="27" customWidth="1"/>
    <col min="13021" max="13022" width="1.5703125" style="27" customWidth="1"/>
    <col min="13023" max="13023" width="4.140625" style="27" customWidth="1"/>
    <col min="13024" max="13025" width="1.5703125" style="27" customWidth="1"/>
    <col min="13026" max="13026" width="4.140625" style="27" customWidth="1"/>
    <col min="13027" max="13028" width="1.5703125" style="27" customWidth="1"/>
    <col min="13029" max="13029" width="4.140625" style="27" customWidth="1"/>
    <col min="13030" max="13031" width="1.5703125" style="27" customWidth="1"/>
    <col min="13032" max="13032" width="4.140625" style="27" customWidth="1"/>
    <col min="13033" max="13034" width="1.5703125" style="27" customWidth="1"/>
    <col min="13035" max="13035" width="4.140625" style="27" customWidth="1"/>
    <col min="13036" max="13037" width="1.5703125" style="27" customWidth="1"/>
    <col min="13038" max="13038" width="4.140625" style="27" customWidth="1"/>
    <col min="13039" max="13040" width="1.5703125" style="27" customWidth="1"/>
    <col min="13041" max="13041" width="4.140625" style="27" customWidth="1"/>
    <col min="13042" max="13043" width="1.5703125" style="27" customWidth="1"/>
    <col min="13044" max="13044" width="4.140625" style="27" customWidth="1"/>
    <col min="13045" max="13046" width="1.5703125" style="27" customWidth="1"/>
    <col min="13047" max="13047" width="4.140625" style="27" customWidth="1"/>
    <col min="13048" max="13049" width="1.5703125" style="27" customWidth="1"/>
    <col min="13050" max="13050" width="4.140625" style="27" customWidth="1"/>
    <col min="13051" max="13052" width="1.5703125" style="27" customWidth="1"/>
    <col min="13053" max="13053" width="4.140625" style="27" customWidth="1"/>
    <col min="13054" max="13055" width="1.5703125" style="27" customWidth="1"/>
    <col min="13056" max="13056" width="4.140625" style="27" customWidth="1"/>
    <col min="13057" max="13057" width="1.5703125" style="27" customWidth="1"/>
    <col min="13058" max="13058" width="1.42578125" style="27" customWidth="1"/>
    <col min="13059" max="13059" width="0" style="27" hidden="1" customWidth="1"/>
    <col min="13060" max="13060" width="5.7109375" style="27" customWidth="1"/>
    <col min="13061" max="13272" width="8.85546875" style="27"/>
    <col min="13273" max="13274" width="6.42578125" style="27" customWidth="1"/>
    <col min="13275" max="13275" width="1.5703125" style="27" customWidth="1"/>
    <col min="13276" max="13276" width="4.140625" style="27" customWidth="1"/>
    <col min="13277" max="13278" width="1.5703125" style="27" customWidth="1"/>
    <col min="13279" max="13279" width="4.140625" style="27" customWidth="1"/>
    <col min="13280" max="13281" width="1.5703125" style="27" customWidth="1"/>
    <col min="13282" max="13282" width="4.140625" style="27" customWidth="1"/>
    <col min="13283" max="13284" width="1.5703125" style="27" customWidth="1"/>
    <col min="13285" max="13285" width="4.140625" style="27" customWidth="1"/>
    <col min="13286" max="13287" width="1.5703125" style="27" customWidth="1"/>
    <col min="13288" max="13288" width="4.140625" style="27" customWidth="1"/>
    <col min="13289" max="13290" width="1.5703125" style="27" customWidth="1"/>
    <col min="13291" max="13291" width="4.140625" style="27" customWidth="1"/>
    <col min="13292" max="13293" width="1.5703125" style="27" customWidth="1"/>
    <col min="13294" max="13294" width="4.140625" style="27" customWidth="1"/>
    <col min="13295" max="13296" width="1.5703125" style="27" customWidth="1"/>
    <col min="13297" max="13297" width="4.140625" style="27" customWidth="1"/>
    <col min="13298" max="13299" width="1.5703125" style="27" customWidth="1"/>
    <col min="13300" max="13300" width="4.140625" style="27" customWidth="1"/>
    <col min="13301" max="13302" width="1.5703125" style="27" customWidth="1"/>
    <col min="13303" max="13303" width="4.140625" style="27" customWidth="1"/>
    <col min="13304" max="13305" width="1.5703125" style="27" customWidth="1"/>
    <col min="13306" max="13306" width="4.140625" style="27" customWidth="1"/>
    <col min="13307" max="13308" width="1.5703125" style="27" customWidth="1"/>
    <col min="13309" max="13309" width="4.140625" style="27" customWidth="1"/>
    <col min="13310" max="13311" width="1.5703125" style="27" customWidth="1"/>
    <col min="13312" max="13312" width="4.140625" style="27" customWidth="1"/>
    <col min="13313" max="13313" width="1.5703125" style="27" customWidth="1"/>
    <col min="13314" max="13314" width="1.42578125" style="27" customWidth="1"/>
    <col min="13315" max="13315" width="0" style="27" hidden="1" customWidth="1"/>
    <col min="13316" max="13316" width="5.7109375" style="27" customWidth="1"/>
    <col min="13317" max="13528" width="8.85546875" style="27"/>
    <col min="13529" max="13530" width="6.42578125" style="27" customWidth="1"/>
    <col min="13531" max="13531" width="1.5703125" style="27" customWidth="1"/>
    <col min="13532" max="13532" width="4.140625" style="27" customWidth="1"/>
    <col min="13533" max="13534" width="1.5703125" style="27" customWidth="1"/>
    <col min="13535" max="13535" width="4.140625" style="27" customWidth="1"/>
    <col min="13536" max="13537" width="1.5703125" style="27" customWidth="1"/>
    <col min="13538" max="13538" width="4.140625" style="27" customWidth="1"/>
    <col min="13539" max="13540" width="1.5703125" style="27" customWidth="1"/>
    <col min="13541" max="13541" width="4.140625" style="27" customWidth="1"/>
    <col min="13542" max="13543" width="1.5703125" style="27" customWidth="1"/>
    <col min="13544" max="13544" width="4.140625" style="27" customWidth="1"/>
    <col min="13545" max="13546" width="1.5703125" style="27" customWidth="1"/>
    <col min="13547" max="13547" width="4.140625" style="27" customWidth="1"/>
    <col min="13548" max="13549" width="1.5703125" style="27" customWidth="1"/>
    <col min="13550" max="13550" width="4.140625" style="27" customWidth="1"/>
    <col min="13551" max="13552" width="1.5703125" style="27" customWidth="1"/>
    <col min="13553" max="13553" width="4.140625" style="27" customWidth="1"/>
    <col min="13554" max="13555" width="1.5703125" style="27" customWidth="1"/>
    <col min="13556" max="13556" width="4.140625" style="27" customWidth="1"/>
    <col min="13557" max="13558" width="1.5703125" style="27" customWidth="1"/>
    <col min="13559" max="13559" width="4.140625" style="27" customWidth="1"/>
    <col min="13560" max="13561" width="1.5703125" style="27" customWidth="1"/>
    <col min="13562" max="13562" width="4.140625" style="27" customWidth="1"/>
    <col min="13563" max="13564" width="1.5703125" style="27" customWidth="1"/>
    <col min="13565" max="13565" width="4.140625" style="27" customWidth="1"/>
    <col min="13566" max="13567" width="1.5703125" style="27" customWidth="1"/>
    <col min="13568" max="13568" width="4.140625" style="27" customWidth="1"/>
    <col min="13569" max="13569" width="1.5703125" style="27" customWidth="1"/>
    <col min="13570" max="13570" width="1.42578125" style="27" customWidth="1"/>
    <col min="13571" max="13571" width="0" style="27" hidden="1" customWidth="1"/>
    <col min="13572" max="13572" width="5.7109375" style="27" customWidth="1"/>
    <col min="13573" max="13784" width="8.85546875" style="27"/>
    <col min="13785" max="13786" width="6.42578125" style="27" customWidth="1"/>
    <col min="13787" max="13787" width="1.5703125" style="27" customWidth="1"/>
    <col min="13788" max="13788" width="4.140625" style="27" customWidth="1"/>
    <col min="13789" max="13790" width="1.5703125" style="27" customWidth="1"/>
    <col min="13791" max="13791" width="4.140625" style="27" customWidth="1"/>
    <col min="13792" max="13793" width="1.5703125" style="27" customWidth="1"/>
    <col min="13794" max="13794" width="4.140625" style="27" customWidth="1"/>
    <col min="13795" max="13796" width="1.5703125" style="27" customWidth="1"/>
    <col min="13797" max="13797" width="4.140625" style="27" customWidth="1"/>
    <col min="13798" max="13799" width="1.5703125" style="27" customWidth="1"/>
    <col min="13800" max="13800" width="4.140625" style="27" customWidth="1"/>
    <col min="13801" max="13802" width="1.5703125" style="27" customWidth="1"/>
    <col min="13803" max="13803" width="4.140625" style="27" customWidth="1"/>
    <col min="13804" max="13805" width="1.5703125" style="27" customWidth="1"/>
    <col min="13806" max="13806" width="4.140625" style="27" customWidth="1"/>
    <col min="13807" max="13808" width="1.5703125" style="27" customWidth="1"/>
    <col min="13809" max="13809" width="4.140625" style="27" customWidth="1"/>
    <col min="13810" max="13811" width="1.5703125" style="27" customWidth="1"/>
    <col min="13812" max="13812" width="4.140625" style="27" customWidth="1"/>
    <col min="13813" max="13814" width="1.5703125" style="27" customWidth="1"/>
    <col min="13815" max="13815" width="4.140625" style="27" customWidth="1"/>
    <col min="13816" max="13817" width="1.5703125" style="27" customWidth="1"/>
    <col min="13818" max="13818" width="4.140625" style="27" customWidth="1"/>
    <col min="13819" max="13820" width="1.5703125" style="27" customWidth="1"/>
    <col min="13821" max="13821" width="4.140625" style="27" customWidth="1"/>
    <col min="13822" max="13823" width="1.5703125" style="27" customWidth="1"/>
    <col min="13824" max="13824" width="4.140625" style="27" customWidth="1"/>
    <col min="13825" max="13825" width="1.5703125" style="27" customWidth="1"/>
    <col min="13826" max="13826" width="1.42578125" style="27" customWidth="1"/>
    <col min="13827" max="13827" width="0" style="27" hidden="1" customWidth="1"/>
    <col min="13828" max="13828" width="5.7109375" style="27" customWidth="1"/>
    <col min="13829" max="14040" width="8.85546875" style="27"/>
    <col min="14041" max="14042" width="6.42578125" style="27" customWidth="1"/>
    <col min="14043" max="14043" width="1.5703125" style="27" customWidth="1"/>
    <col min="14044" max="14044" width="4.140625" style="27" customWidth="1"/>
    <col min="14045" max="14046" width="1.5703125" style="27" customWidth="1"/>
    <col min="14047" max="14047" width="4.140625" style="27" customWidth="1"/>
    <col min="14048" max="14049" width="1.5703125" style="27" customWidth="1"/>
    <col min="14050" max="14050" width="4.140625" style="27" customWidth="1"/>
    <col min="14051" max="14052" width="1.5703125" style="27" customWidth="1"/>
    <col min="14053" max="14053" width="4.140625" style="27" customWidth="1"/>
    <col min="14054" max="14055" width="1.5703125" style="27" customWidth="1"/>
    <col min="14056" max="14056" width="4.140625" style="27" customWidth="1"/>
    <col min="14057" max="14058" width="1.5703125" style="27" customWidth="1"/>
    <col min="14059" max="14059" width="4.140625" style="27" customWidth="1"/>
    <col min="14060" max="14061" width="1.5703125" style="27" customWidth="1"/>
    <col min="14062" max="14062" width="4.140625" style="27" customWidth="1"/>
    <col min="14063" max="14064" width="1.5703125" style="27" customWidth="1"/>
    <col min="14065" max="14065" width="4.140625" style="27" customWidth="1"/>
    <col min="14066" max="14067" width="1.5703125" style="27" customWidth="1"/>
    <col min="14068" max="14068" width="4.140625" style="27" customWidth="1"/>
    <col min="14069" max="14070" width="1.5703125" style="27" customWidth="1"/>
    <col min="14071" max="14071" width="4.140625" style="27" customWidth="1"/>
    <col min="14072" max="14073" width="1.5703125" style="27" customWidth="1"/>
    <col min="14074" max="14074" width="4.140625" style="27" customWidth="1"/>
    <col min="14075" max="14076" width="1.5703125" style="27" customWidth="1"/>
    <col min="14077" max="14077" width="4.140625" style="27" customWidth="1"/>
    <col min="14078" max="14079" width="1.5703125" style="27" customWidth="1"/>
    <col min="14080" max="14080" width="4.140625" style="27" customWidth="1"/>
    <col min="14081" max="14081" width="1.5703125" style="27" customWidth="1"/>
    <col min="14082" max="14082" width="1.42578125" style="27" customWidth="1"/>
    <col min="14083" max="14083" width="0" style="27" hidden="1" customWidth="1"/>
    <col min="14084" max="14084" width="5.7109375" style="27" customWidth="1"/>
    <col min="14085" max="14296" width="8.85546875" style="27"/>
    <col min="14297" max="14298" width="6.42578125" style="27" customWidth="1"/>
    <col min="14299" max="14299" width="1.5703125" style="27" customWidth="1"/>
    <col min="14300" max="14300" width="4.140625" style="27" customWidth="1"/>
    <col min="14301" max="14302" width="1.5703125" style="27" customWidth="1"/>
    <col min="14303" max="14303" width="4.140625" style="27" customWidth="1"/>
    <col min="14304" max="14305" width="1.5703125" style="27" customWidth="1"/>
    <col min="14306" max="14306" width="4.140625" style="27" customWidth="1"/>
    <col min="14307" max="14308" width="1.5703125" style="27" customWidth="1"/>
    <col min="14309" max="14309" width="4.140625" style="27" customWidth="1"/>
    <col min="14310" max="14311" width="1.5703125" style="27" customWidth="1"/>
    <col min="14312" max="14312" width="4.140625" style="27" customWidth="1"/>
    <col min="14313" max="14314" width="1.5703125" style="27" customWidth="1"/>
    <col min="14315" max="14315" width="4.140625" style="27" customWidth="1"/>
    <col min="14316" max="14317" width="1.5703125" style="27" customWidth="1"/>
    <col min="14318" max="14318" width="4.140625" style="27" customWidth="1"/>
    <col min="14319" max="14320" width="1.5703125" style="27" customWidth="1"/>
    <col min="14321" max="14321" width="4.140625" style="27" customWidth="1"/>
    <col min="14322" max="14323" width="1.5703125" style="27" customWidth="1"/>
    <col min="14324" max="14324" width="4.140625" style="27" customWidth="1"/>
    <col min="14325" max="14326" width="1.5703125" style="27" customWidth="1"/>
    <col min="14327" max="14327" width="4.140625" style="27" customWidth="1"/>
    <col min="14328" max="14329" width="1.5703125" style="27" customWidth="1"/>
    <col min="14330" max="14330" width="4.140625" style="27" customWidth="1"/>
    <col min="14331" max="14332" width="1.5703125" style="27" customWidth="1"/>
    <col min="14333" max="14333" width="4.140625" style="27" customWidth="1"/>
    <col min="14334" max="14335" width="1.5703125" style="27" customWidth="1"/>
    <col min="14336" max="14336" width="4.140625" style="27" customWidth="1"/>
    <col min="14337" max="14337" width="1.5703125" style="27" customWidth="1"/>
    <col min="14338" max="14338" width="1.42578125" style="27" customWidth="1"/>
    <col min="14339" max="14339" width="0" style="27" hidden="1" customWidth="1"/>
    <col min="14340" max="14340" width="5.7109375" style="27" customWidth="1"/>
    <col min="14341" max="14552" width="8.85546875" style="27"/>
    <col min="14553" max="14554" width="6.42578125" style="27" customWidth="1"/>
    <col min="14555" max="14555" width="1.5703125" style="27" customWidth="1"/>
    <col min="14556" max="14556" width="4.140625" style="27" customWidth="1"/>
    <col min="14557" max="14558" width="1.5703125" style="27" customWidth="1"/>
    <col min="14559" max="14559" width="4.140625" style="27" customWidth="1"/>
    <col min="14560" max="14561" width="1.5703125" style="27" customWidth="1"/>
    <col min="14562" max="14562" width="4.140625" style="27" customWidth="1"/>
    <col min="14563" max="14564" width="1.5703125" style="27" customWidth="1"/>
    <col min="14565" max="14565" width="4.140625" style="27" customWidth="1"/>
    <col min="14566" max="14567" width="1.5703125" style="27" customWidth="1"/>
    <col min="14568" max="14568" width="4.140625" style="27" customWidth="1"/>
    <col min="14569" max="14570" width="1.5703125" style="27" customWidth="1"/>
    <col min="14571" max="14571" width="4.140625" style="27" customWidth="1"/>
    <col min="14572" max="14573" width="1.5703125" style="27" customWidth="1"/>
    <col min="14574" max="14574" width="4.140625" style="27" customWidth="1"/>
    <col min="14575" max="14576" width="1.5703125" style="27" customWidth="1"/>
    <col min="14577" max="14577" width="4.140625" style="27" customWidth="1"/>
    <col min="14578" max="14579" width="1.5703125" style="27" customWidth="1"/>
    <col min="14580" max="14580" width="4.140625" style="27" customWidth="1"/>
    <col min="14581" max="14582" width="1.5703125" style="27" customWidth="1"/>
    <col min="14583" max="14583" width="4.140625" style="27" customWidth="1"/>
    <col min="14584" max="14585" width="1.5703125" style="27" customWidth="1"/>
    <col min="14586" max="14586" width="4.140625" style="27" customWidth="1"/>
    <col min="14587" max="14588" width="1.5703125" style="27" customWidth="1"/>
    <col min="14589" max="14589" width="4.140625" style="27" customWidth="1"/>
    <col min="14590" max="14591" width="1.5703125" style="27" customWidth="1"/>
    <col min="14592" max="14592" width="4.140625" style="27" customWidth="1"/>
    <col min="14593" max="14593" width="1.5703125" style="27" customWidth="1"/>
    <col min="14594" max="14594" width="1.42578125" style="27" customWidth="1"/>
    <col min="14595" max="14595" width="0" style="27" hidden="1" customWidth="1"/>
    <col min="14596" max="14596" width="5.7109375" style="27" customWidth="1"/>
    <col min="14597" max="14808" width="8.85546875" style="27"/>
    <col min="14809" max="14810" width="6.42578125" style="27" customWidth="1"/>
    <col min="14811" max="14811" width="1.5703125" style="27" customWidth="1"/>
    <col min="14812" max="14812" width="4.140625" style="27" customWidth="1"/>
    <col min="14813" max="14814" width="1.5703125" style="27" customWidth="1"/>
    <col min="14815" max="14815" width="4.140625" style="27" customWidth="1"/>
    <col min="14816" max="14817" width="1.5703125" style="27" customWidth="1"/>
    <col min="14818" max="14818" width="4.140625" style="27" customWidth="1"/>
    <col min="14819" max="14820" width="1.5703125" style="27" customWidth="1"/>
    <col min="14821" max="14821" width="4.140625" style="27" customWidth="1"/>
    <col min="14822" max="14823" width="1.5703125" style="27" customWidth="1"/>
    <col min="14824" max="14824" width="4.140625" style="27" customWidth="1"/>
    <col min="14825" max="14826" width="1.5703125" style="27" customWidth="1"/>
    <col min="14827" max="14827" width="4.140625" style="27" customWidth="1"/>
    <col min="14828" max="14829" width="1.5703125" style="27" customWidth="1"/>
    <col min="14830" max="14830" width="4.140625" style="27" customWidth="1"/>
    <col min="14831" max="14832" width="1.5703125" style="27" customWidth="1"/>
    <col min="14833" max="14833" width="4.140625" style="27" customWidth="1"/>
    <col min="14834" max="14835" width="1.5703125" style="27" customWidth="1"/>
    <col min="14836" max="14836" width="4.140625" style="27" customWidth="1"/>
    <col min="14837" max="14838" width="1.5703125" style="27" customWidth="1"/>
    <col min="14839" max="14839" width="4.140625" style="27" customWidth="1"/>
    <col min="14840" max="14841" width="1.5703125" style="27" customWidth="1"/>
    <col min="14842" max="14842" width="4.140625" style="27" customWidth="1"/>
    <col min="14843" max="14844" width="1.5703125" style="27" customWidth="1"/>
    <col min="14845" max="14845" width="4.140625" style="27" customWidth="1"/>
    <col min="14846" max="14847" width="1.5703125" style="27" customWidth="1"/>
    <col min="14848" max="14848" width="4.140625" style="27" customWidth="1"/>
    <col min="14849" max="14849" width="1.5703125" style="27" customWidth="1"/>
    <col min="14850" max="14850" width="1.42578125" style="27" customWidth="1"/>
    <col min="14851" max="14851" width="0" style="27" hidden="1" customWidth="1"/>
    <col min="14852" max="14852" width="5.7109375" style="27" customWidth="1"/>
    <col min="14853" max="15064" width="8.85546875" style="27"/>
    <col min="15065" max="15066" width="6.42578125" style="27" customWidth="1"/>
    <col min="15067" max="15067" width="1.5703125" style="27" customWidth="1"/>
    <col min="15068" max="15068" width="4.140625" style="27" customWidth="1"/>
    <col min="15069" max="15070" width="1.5703125" style="27" customWidth="1"/>
    <col min="15071" max="15071" width="4.140625" style="27" customWidth="1"/>
    <col min="15072" max="15073" width="1.5703125" style="27" customWidth="1"/>
    <col min="15074" max="15074" width="4.140625" style="27" customWidth="1"/>
    <col min="15075" max="15076" width="1.5703125" style="27" customWidth="1"/>
    <col min="15077" max="15077" width="4.140625" style="27" customWidth="1"/>
    <col min="15078" max="15079" width="1.5703125" style="27" customWidth="1"/>
    <col min="15080" max="15080" width="4.140625" style="27" customWidth="1"/>
    <col min="15081" max="15082" width="1.5703125" style="27" customWidth="1"/>
    <col min="15083" max="15083" width="4.140625" style="27" customWidth="1"/>
    <col min="15084" max="15085" width="1.5703125" style="27" customWidth="1"/>
    <col min="15086" max="15086" width="4.140625" style="27" customWidth="1"/>
    <col min="15087" max="15088" width="1.5703125" style="27" customWidth="1"/>
    <col min="15089" max="15089" width="4.140625" style="27" customWidth="1"/>
    <col min="15090" max="15091" width="1.5703125" style="27" customWidth="1"/>
    <col min="15092" max="15092" width="4.140625" style="27" customWidth="1"/>
    <col min="15093" max="15094" width="1.5703125" style="27" customWidth="1"/>
    <col min="15095" max="15095" width="4.140625" style="27" customWidth="1"/>
    <col min="15096" max="15097" width="1.5703125" style="27" customWidth="1"/>
    <col min="15098" max="15098" width="4.140625" style="27" customWidth="1"/>
    <col min="15099" max="15100" width="1.5703125" style="27" customWidth="1"/>
    <col min="15101" max="15101" width="4.140625" style="27" customWidth="1"/>
    <col min="15102" max="15103" width="1.5703125" style="27" customWidth="1"/>
    <col min="15104" max="15104" width="4.140625" style="27" customWidth="1"/>
    <col min="15105" max="15105" width="1.5703125" style="27" customWidth="1"/>
    <col min="15106" max="15106" width="1.42578125" style="27" customWidth="1"/>
    <col min="15107" max="15107" width="0" style="27" hidden="1" customWidth="1"/>
    <col min="15108" max="15108" width="5.7109375" style="27" customWidth="1"/>
    <col min="15109" max="15320" width="8.85546875" style="27"/>
    <col min="15321" max="15322" width="6.42578125" style="27" customWidth="1"/>
    <col min="15323" max="15323" width="1.5703125" style="27" customWidth="1"/>
    <col min="15324" max="15324" width="4.140625" style="27" customWidth="1"/>
    <col min="15325" max="15326" width="1.5703125" style="27" customWidth="1"/>
    <col min="15327" max="15327" width="4.140625" style="27" customWidth="1"/>
    <col min="15328" max="15329" width="1.5703125" style="27" customWidth="1"/>
    <col min="15330" max="15330" width="4.140625" style="27" customWidth="1"/>
    <col min="15331" max="15332" width="1.5703125" style="27" customWidth="1"/>
    <col min="15333" max="15333" width="4.140625" style="27" customWidth="1"/>
    <col min="15334" max="15335" width="1.5703125" style="27" customWidth="1"/>
    <col min="15336" max="15336" width="4.140625" style="27" customWidth="1"/>
    <col min="15337" max="15338" width="1.5703125" style="27" customWidth="1"/>
    <col min="15339" max="15339" width="4.140625" style="27" customWidth="1"/>
    <col min="15340" max="15341" width="1.5703125" style="27" customWidth="1"/>
    <col min="15342" max="15342" width="4.140625" style="27" customWidth="1"/>
    <col min="15343" max="15344" width="1.5703125" style="27" customWidth="1"/>
    <col min="15345" max="15345" width="4.140625" style="27" customWidth="1"/>
    <col min="15346" max="15347" width="1.5703125" style="27" customWidth="1"/>
    <col min="15348" max="15348" width="4.140625" style="27" customWidth="1"/>
    <col min="15349" max="15350" width="1.5703125" style="27" customWidth="1"/>
    <col min="15351" max="15351" width="4.140625" style="27" customWidth="1"/>
    <col min="15352" max="15353" width="1.5703125" style="27" customWidth="1"/>
    <col min="15354" max="15354" width="4.140625" style="27" customWidth="1"/>
    <col min="15355" max="15356" width="1.5703125" style="27" customWidth="1"/>
    <col min="15357" max="15357" width="4.140625" style="27" customWidth="1"/>
    <col min="15358" max="15359" width="1.5703125" style="27" customWidth="1"/>
    <col min="15360" max="15360" width="4.140625" style="27" customWidth="1"/>
    <col min="15361" max="15361" width="1.5703125" style="27" customWidth="1"/>
    <col min="15362" max="15362" width="1.42578125" style="27" customWidth="1"/>
    <col min="15363" max="15363" width="0" style="27" hidden="1" customWidth="1"/>
    <col min="15364" max="15364" width="5.7109375" style="27" customWidth="1"/>
    <col min="15365" max="15576" width="8.85546875" style="27"/>
    <col min="15577" max="15578" width="6.42578125" style="27" customWidth="1"/>
    <col min="15579" max="15579" width="1.5703125" style="27" customWidth="1"/>
    <col min="15580" max="15580" width="4.140625" style="27" customWidth="1"/>
    <col min="15581" max="15582" width="1.5703125" style="27" customWidth="1"/>
    <col min="15583" max="15583" width="4.140625" style="27" customWidth="1"/>
    <col min="15584" max="15585" width="1.5703125" style="27" customWidth="1"/>
    <col min="15586" max="15586" width="4.140625" style="27" customWidth="1"/>
    <col min="15587" max="15588" width="1.5703125" style="27" customWidth="1"/>
    <col min="15589" max="15589" width="4.140625" style="27" customWidth="1"/>
    <col min="15590" max="15591" width="1.5703125" style="27" customWidth="1"/>
    <col min="15592" max="15592" width="4.140625" style="27" customWidth="1"/>
    <col min="15593" max="15594" width="1.5703125" style="27" customWidth="1"/>
    <col min="15595" max="15595" width="4.140625" style="27" customWidth="1"/>
    <col min="15596" max="15597" width="1.5703125" style="27" customWidth="1"/>
    <col min="15598" max="15598" width="4.140625" style="27" customWidth="1"/>
    <col min="15599" max="15600" width="1.5703125" style="27" customWidth="1"/>
    <col min="15601" max="15601" width="4.140625" style="27" customWidth="1"/>
    <col min="15602" max="15603" width="1.5703125" style="27" customWidth="1"/>
    <col min="15604" max="15604" width="4.140625" style="27" customWidth="1"/>
    <col min="15605" max="15606" width="1.5703125" style="27" customWidth="1"/>
    <col min="15607" max="15607" width="4.140625" style="27" customWidth="1"/>
    <col min="15608" max="15609" width="1.5703125" style="27" customWidth="1"/>
    <col min="15610" max="15610" width="4.140625" style="27" customWidth="1"/>
    <col min="15611" max="15612" width="1.5703125" style="27" customWidth="1"/>
    <col min="15613" max="15613" width="4.140625" style="27" customWidth="1"/>
    <col min="15614" max="15615" width="1.5703125" style="27" customWidth="1"/>
    <col min="15616" max="15616" width="4.140625" style="27" customWidth="1"/>
    <col min="15617" max="15617" width="1.5703125" style="27" customWidth="1"/>
    <col min="15618" max="15618" width="1.42578125" style="27" customWidth="1"/>
    <col min="15619" max="15619" width="0" style="27" hidden="1" customWidth="1"/>
    <col min="15620" max="15620" width="5.7109375" style="27" customWidth="1"/>
    <col min="15621" max="15832" width="8.85546875" style="27"/>
    <col min="15833" max="15834" width="6.42578125" style="27" customWidth="1"/>
    <col min="15835" max="15835" width="1.5703125" style="27" customWidth="1"/>
    <col min="15836" max="15836" width="4.140625" style="27" customWidth="1"/>
    <col min="15837" max="15838" width="1.5703125" style="27" customWidth="1"/>
    <col min="15839" max="15839" width="4.140625" style="27" customWidth="1"/>
    <col min="15840" max="15841" width="1.5703125" style="27" customWidth="1"/>
    <col min="15842" max="15842" width="4.140625" style="27" customWidth="1"/>
    <col min="15843" max="15844" width="1.5703125" style="27" customWidth="1"/>
    <col min="15845" max="15845" width="4.140625" style="27" customWidth="1"/>
    <col min="15846" max="15847" width="1.5703125" style="27" customWidth="1"/>
    <col min="15848" max="15848" width="4.140625" style="27" customWidth="1"/>
    <col min="15849" max="15850" width="1.5703125" style="27" customWidth="1"/>
    <col min="15851" max="15851" width="4.140625" style="27" customWidth="1"/>
    <col min="15852" max="15853" width="1.5703125" style="27" customWidth="1"/>
    <col min="15854" max="15854" width="4.140625" style="27" customWidth="1"/>
    <col min="15855" max="15856" width="1.5703125" style="27" customWidth="1"/>
    <col min="15857" max="15857" width="4.140625" style="27" customWidth="1"/>
    <col min="15858" max="15859" width="1.5703125" style="27" customWidth="1"/>
    <col min="15860" max="15860" width="4.140625" style="27" customWidth="1"/>
    <col min="15861" max="15862" width="1.5703125" style="27" customWidth="1"/>
    <col min="15863" max="15863" width="4.140625" style="27" customWidth="1"/>
    <col min="15864" max="15865" width="1.5703125" style="27" customWidth="1"/>
    <col min="15866" max="15866" width="4.140625" style="27" customWidth="1"/>
    <col min="15867" max="15868" width="1.5703125" style="27" customWidth="1"/>
    <col min="15869" max="15869" width="4.140625" style="27" customWidth="1"/>
    <col min="15870" max="15871" width="1.5703125" style="27" customWidth="1"/>
    <col min="15872" max="15872" width="4.140625" style="27" customWidth="1"/>
    <col min="15873" max="15873" width="1.5703125" style="27" customWidth="1"/>
    <col min="15874" max="15874" width="1.42578125" style="27" customWidth="1"/>
    <col min="15875" max="15875" width="0" style="27" hidden="1" customWidth="1"/>
    <col min="15876" max="15876" width="5.7109375" style="27" customWidth="1"/>
    <col min="15877" max="16088" width="8.85546875" style="27"/>
    <col min="16089" max="16090" width="6.42578125" style="27" customWidth="1"/>
    <col min="16091" max="16091" width="1.5703125" style="27" customWidth="1"/>
    <col min="16092" max="16092" width="4.140625" style="27" customWidth="1"/>
    <col min="16093" max="16094" width="1.5703125" style="27" customWidth="1"/>
    <col min="16095" max="16095" width="4.140625" style="27" customWidth="1"/>
    <col min="16096" max="16097" width="1.5703125" style="27" customWidth="1"/>
    <col min="16098" max="16098" width="4.140625" style="27" customWidth="1"/>
    <col min="16099" max="16100" width="1.5703125" style="27" customWidth="1"/>
    <col min="16101" max="16101" width="4.140625" style="27" customWidth="1"/>
    <col min="16102" max="16103" width="1.5703125" style="27" customWidth="1"/>
    <col min="16104" max="16104" width="4.140625" style="27" customWidth="1"/>
    <col min="16105" max="16106" width="1.5703125" style="27" customWidth="1"/>
    <col min="16107" max="16107" width="4.140625" style="27" customWidth="1"/>
    <col min="16108" max="16109" width="1.5703125" style="27" customWidth="1"/>
    <col min="16110" max="16110" width="4.140625" style="27" customWidth="1"/>
    <col min="16111" max="16112" width="1.5703125" style="27" customWidth="1"/>
    <col min="16113" max="16113" width="4.140625" style="27" customWidth="1"/>
    <col min="16114" max="16115" width="1.5703125" style="27" customWidth="1"/>
    <col min="16116" max="16116" width="4.140625" style="27" customWidth="1"/>
    <col min="16117" max="16118" width="1.5703125" style="27" customWidth="1"/>
    <col min="16119" max="16119" width="4.140625" style="27" customWidth="1"/>
    <col min="16120" max="16121" width="1.5703125" style="27" customWidth="1"/>
    <col min="16122" max="16122" width="4.140625" style="27" customWidth="1"/>
    <col min="16123" max="16124" width="1.5703125" style="27" customWidth="1"/>
    <col min="16125" max="16125" width="4.140625" style="27" customWidth="1"/>
    <col min="16126" max="16127" width="1.5703125" style="27" customWidth="1"/>
    <col min="16128" max="16128" width="4.140625" style="27" customWidth="1"/>
    <col min="16129" max="16129" width="1.5703125" style="27" customWidth="1"/>
    <col min="16130" max="16130" width="1.42578125" style="27" customWidth="1"/>
    <col min="16131" max="16131" width="0" style="27" hidden="1" customWidth="1"/>
    <col min="16132" max="16132" width="5.7109375" style="27" customWidth="1"/>
    <col min="16133" max="16384" width="8.85546875" style="27"/>
  </cols>
  <sheetData>
    <row r="1" spans="1:19" ht="44.1" customHeight="1">
      <c r="C1" s="226" t="s">
        <v>79</v>
      </c>
      <c r="L1" s="190"/>
      <c r="M1" s="190"/>
    </row>
    <row r="2" spans="1:19" ht="30" customHeight="1">
      <c r="C2" s="227"/>
      <c r="L2" s="190"/>
      <c r="M2" s="190"/>
    </row>
    <row r="3" spans="1:19" ht="40.5" customHeight="1" thickBot="1">
      <c r="C3" s="228" t="s">
        <v>80</v>
      </c>
      <c r="D3" s="229"/>
      <c r="E3" s="230"/>
      <c r="F3" s="230"/>
      <c r="G3" s="230"/>
      <c r="H3" s="230"/>
      <c r="I3" s="230"/>
      <c r="J3" s="230"/>
      <c r="K3" s="230"/>
      <c r="L3" s="190"/>
      <c r="M3" s="190"/>
    </row>
    <row r="4" spans="1:19" ht="36.950000000000003" customHeight="1" thickBot="1">
      <c r="C4" s="231" t="s">
        <v>81</v>
      </c>
      <c r="D4" s="232"/>
      <c r="E4" s="99"/>
      <c r="F4" s="99"/>
      <c r="G4" s="99"/>
      <c r="H4" s="99"/>
      <c r="I4" s="99"/>
      <c r="J4" s="99"/>
      <c r="K4" s="233"/>
      <c r="L4" s="190"/>
      <c r="M4" s="190"/>
      <c r="O4" s="84"/>
    </row>
    <row r="5" spans="1:19" ht="30" customHeight="1">
      <c r="C5" s="234"/>
      <c r="D5" s="235"/>
      <c r="L5" s="190"/>
      <c r="M5" s="190"/>
    </row>
    <row r="6" spans="1:19" ht="30" customHeight="1">
      <c r="C6" s="236" t="s">
        <v>82</v>
      </c>
      <c r="D6" s="236"/>
      <c r="E6" s="236"/>
      <c r="F6" s="236"/>
      <c r="G6" s="236"/>
      <c r="H6" s="236"/>
      <c r="I6" s="237"/>
      <c r="J6" s="237"/>
      <c r="K6" s="237"/>
      <c r="L6" s="225"/>
    </row>
    <row r="7" spans="1:19" ht="23.45" customHeight="1" thickBot="1">
      <c r="D7" s="141"/>
    </row>
    <row r="8" spans="1:19" ht="36.950000000000003" customHeight="1" thickBot="1">
      <c r="C8" s="486" t="s">
        <v>83</v>
      </c>
      <c r="D8" s="487"/>
      <c r="E8" s="487"/>
      <c r="F8" s="488"/>
      <c r="G8" s="489" t="s">
        <v>84</v>
      </c>
      <c r="H8" s="487"/>
      <c r="I8" s="487"/>
      <c r="J8" s="488"/>
      <c r="K8" s="489" t="s">
        <v>85</v>
      </c>
      <c r="L8" s="487"/>
      <c r="M8" s="487"/>
      <c r="N8" s="487"/>
      <c r="O8" s="487"/>
      <c r="P8" s="487"/>
      <c r="Q8" s="490"/>
    </row>
    <row r="9" spans="1:19" ht="66.95" customHeight="1">
      <c r="A9" s="263"/>
      <c r="B9" s="263"/>
      <c r="C9" s="238" t="s">
        <v>86</v>
      </c>
      <c r="D9" s="238" t="s">
        <v>87</v>
      </c>
      <c r="E9" s="239" t="s">
        <v>88</v>
      </c>
      <c r="F9" s="239" t="s">
        <v>89</v>
      </c>
      <c r="G9" s="238" t="s">
        <v>90</v>
      </c>
      <c r="H9" s="238" t="s">
        <v>91</v>
      </c>
      <c r="I9" s="238" t="s">
        <v>92</v>
      </c>
      <c r="J9" s="238" t="s">
        <v>93</v>
      </c>
      <c r="K9" s="238" t="s">
        <v>58</v>
      </c>
      <c r="L9" s="238" t="s">
        <v>94</v>
      </c>
      <c r="M9" s="238" t="s">
        <v>95</v>
      </c>
      <c r="N9" s="238" t="s">
        <v>96</v>
      </c>
      <c r="O9" s="238" t="s">
        <v>97</v>
      </c>
      <c r="P9" s="238" t="s">
        <v>98</v>
      </c>
      <c r="Q9" s="238" t="s">
        <v>99</v>
      </c>
    </row>
    <row r="10" spans="1:19" ht="27" customHeight="1">
      <c r="A10" s="480"/>
      <c r="B10" s="480"/>
      <c r="C10" s="220"/>
      <c r="D10" s="220"/>
      <c r="E10" s="221"/>
      <c r="F10" s="221"/>
      <c r="G10" s="222"/>
      <c r="H10" s="220"/>
      <c r="I10" s="220"/>
      <c r="J10" s="221"/>
      <c r="K10" s="223"/>
      <c r="L10" s="224"/>
      <c r="M10" s="224"/>
      <c r="N10" s="224"/>
      <c r="O10" s="224"/>
      <c r="P10" s="223"/>
      <c r="Q10" s="224"/>
      <c r="S10" s="84"/>
    </row>
    <row r="11" spans="1:19" ht="37.5" customHeight="1">
      <c r="A11" s="29"/>
      <c r="B11" s="29"/>
      <c r="D11" s="240" t="str">
        <f>IF(D10="","",IF($L$6="","Inscrire texture",""))</f>
        <v/>
      </c>
      <c r="F11" s="240" t="str">
        <f>IF(F10="","",IF($L$6="","Inscrire texture",""))</f>
        <v/>
      </c>
      <c r="G11" s="240" t="str">
        <f>IF(G10="","",IF($L$6="","Inscrire texture",""))</f>
        <v/>
      </c>
      <c r="H11" s="240" t="str">
        <f>IF(H10="","",IF($L$6="","Inscrire texture",""))</f>
        <v/>
      </c>
      <c r="I11" s="240" t="str">
        <f>IF(I10="","",IF($L$6="","Inscrire texture",""))</f>
        <v/>
      </c>
      <c r="J11" s="240" t="str">
        <f>IF(J10="","",IF($L$6="","Inscrire texture",""))</f>
        <v/>
      </c>
      <c r="L11" s="240" t="str">
        <f t="shared" ref="L11:Q11" si="0">IF(L10="","",IF($L$6="","Inscrire texture",""))</f>
        <v/>
      </c>
      <c r="M11" s="240" t="str">
        <f t="shared" si="0"/>
        <v/>
      </c>
      <c r="N11" s="240" t="str">
        <f t="shared" si="0"/>
        <v/>
      </c>
      <c r="O11" s="240" t="str">
        <f t="shared" si="0"/>
        <v/>
      </c>
      <c r="P11" s="240" t="str">
        <f t="shared" si="0"/>
        <v/>
      </c>
      <c r="Q11" s="240" t="str">
        <f t="shared" si="0"/>
        <v/>
      </c>
    </row>
    <row r="12" spans="1:19" ht="14.1" customHeight="1">
      <c r="A12" s="29"/>
      <c r="B12" s="29"/>
      <c r="D12" s="241"/>
      <c r="M12" s="83"/>
    </row>
    <row r="13" spans="1:19" ht="39" customHeight="1">
      <c r="A13" s="29"/>
      <c r="B13" s="29"/>
      <c r="M13" s="242"/>
      <c r="N13" s="243"/>
    </row>
    <row r="14" spans="1:19" ht="27" customHeight="1">
      <c r="A14" s="29"/>
      <c r="B14" s="29"/>
      <c r="C14" s="47"/>
      <c r="D14" s="47"/>
      <c r="M14" s="244"/>
      <c r="N14" s="245"/>
    </row>
    <row r="15" spans="1:19" ht="27.6" customHeight="1">
      <c r="A15" s="29"/>
      <c r="B15" s="36"/>
      <c r="N15" s="246"/>
    </row>
    <row r="16" spans="1:19" ht="17.100000000000001" customHeight="1">
      <c r="A16" s="29"/>
      <c r="B16" s="29"/>
    </row>
    <row r="17" spans="1:19" ht="17.100000000000001" customHeight="1">
      <c r="A17" s="482"/>
      <c r="B17" s="482"/>
      <c r="C17" s="39"/>
    </row>
    <row r="18" spans="1:19" ht="17.100000000000001" customHeight="1">
      <c r="A18" s="483"/>
      <c r="B18" s="483"/>
      <c r="S18" s="115"/>
    </row>
    <row r="19" spans="1:19" ht="17.100000000000001" customHeight="1">
      <c r="A19" s="483"/>
      <c r="B19" s="483"/>
    </row>
    <row r="20" spans="1:19" ht="17.100000000000001" customHeight="1">
      <c r="A20" s="484"/>
      <c r="B20" s="484"/>
    </row>
    <row r="21" spans="1:19" ht="17.100000000000001" customHeight="1">
      <c r="A21" s="483"/>
      <c r="B21" s="483"/>
    </row>
    <row r="22" spans="1:19" ht="17.100000000000001" customHeight="1">
      <c r="A22" s="483"/>
      <c r="B22" s="483"/>
    </row>
    <row r="23" spans="1:19" ht="17.100000000000001" customHeight="1">
      <c r="A23" s="483"/>
      <c r="B23" s="483"/>
    </row>
    <row r="24" spans="1:19" ht="17.100000000000001" customHeight="1">
      <c r="A24" s="29"/>
      <c r="B24" s="29"/>
    </row>
    <row r="25" spans="1:19" ht="17.100000000000001" customHeight="1">
      <c r="A25" s="485"/>
      <c r="B25" s="485"/>
    </row>
    <row r="26" spans="1:19" ht="17.100000000000001" customHeight="1"/>
    <row r="27" spans="1:19" ht="17.100000000000001" customHeight="1">
      <c r="A27" s="481"/>
      <c r="B27" s="481"/>
    </row>
    <row r="28" spans="1:19" ht="17.100000000000001" customHeight="1">
      <c r="A28" s="481"/>
      <c r="B28" s="481"/>
    </row>
    <row r="29" spans="1:19" ht="17.100000000000001" customHeight="1">
      <c r="A29" s="476"/>
      <c r="B29" s="476"/>
      <c r="C29" s="29"/>
    </row>
    <row r="30" spans="1:19" ht="17.100000000000001" customHeight="1">
      <c r="A30" s="481"/>
      <c r="B30" s="481"/>
    </row>
    <row r="31" spans="1:19" ht="17.100000000000001" customHeight="1">
      <c r="A31" s="476"/>
      <c r="B31" s="476"/>
    </row>
    <row r="32" spans="1:19" ht="17.100000000000001" customHeight="1">
      <c r="A32" s="477"/>
      <c r="B32" s="477"/>
    </row>
    <row r="33" spans="1:157" ht="17.100000000000001" customHeight="1">
      <c r="A33" s="478"/>
      <c r="B33" s="478"/>
    </row>
    <row r="34" spans="1:157" ht="17.100000000000001" customHeight="1">
      <c r="A34" s="478"/>
      <c r="B34" s="478"/>
    </row>
    <row r="35" spans="1:157" ht="17.100000000000001" customHeight="1">
      <c r="A35" s="247"/>
      <c r="B35" s="247"/>
    </row>
    <row r="36" spans="1:157" ht="17.100000000000001" customHeight="1">
      <c r="A36" s="247"/>
      <c r="B36" s="247"/>
    </row>
    <row r="37" spans="1:157" ht="17.100000000000001" customHeight="1">
      <c r="A37" s="247"/>
      <c r="B37" s="247"/>
      <c r="I37" s="234"/>
    </row>
    <row r="38" spans="1:157" ht="17.100000000000001" customHeight="1">
      <c r="A38" s="247"/>
      <c r="B38" s="247"/>
    </row>
    <row r="39" spans="1:157" ht="17.100000000000001" customHeight="1">
      <c r="A39" s="247"/>
      <c r="B39" s="247"/>
    </row>
    <row r="40" spans="1:157" ht="17.100000000000001" customHeight="1">
      <c r="A40" s="247"/>
      <c r="B40" s="247"/>
    </row>
    <row r="41" spans="1:157" ht="17.100000000000001" customHeight="1">
      <c r="A41" s="247"/>
      <c r="B41" s="247"/>
    </row>
    <row r="42" spans="1:157" ht="17.100000000000001" customHeight="1">
      <c r="A42" s="247"/>
      <c r="B42" s="247"/>
    </row>
    <row r="43" spans="1:157" ht="17.100000000000001" customHeight="1">
      <c r="A43" s="247"/>
      <c r="B43" s="247"/>
      <c r="FA43" s="27">
        <v>55.519445641514494</v>
      </c>
    </row>
    <row r="44" spans="1:157" ht="17.100000000000001" customHeight="1">
      <c r="A44" s="247"/>
      <c r="B44" s="247"/>
    </row>
    <row r="45" spans="1:157" ht="17.100000000000001" customHeight="1">
      <c r="A45" s="247"/>
      <c r="B45" s="247"/>
    </row>
    <row r="46" spans="1:157" ht="17.100000000000001" customHeight="1">
      <c r="A46" s="247"/>
      <c r="B46" s="247"/>
    </row>
    <row r="47" spans="1:157" ht="17.100000000000001" customHeight="1">
      <c r="A47" s="247"/>
      <c r="B47" s="247"/>
    </row>
    <row r="48" spans="1:157" ht="17.100000000000001" customHeight="1">
      <c r="A48" s="247"/>
      <c r="B48" s="247"/>
    </row>
    <row r="49" spans="1:17" ht="17.100000000000001" customHeight="1">
      <c r="A49" s="247"/>
      <c r="B49" s="247"/>
    </row>
    <row r="50" spans="1:17" ht="17.100000000000001" customHeight="1">
      <c r="A50" s="247"/>
      <c r="B50" s="247"/>
    </row>
    <row r="51" spans="1:17" ht="17.100000000000001" customHeight="1">
      <c r="A51" s="247"/>
      <c r="B51" s="247"/>
    </row>
    <row r="52" spans="1:17" ht="17.100000000000001" customHeight="1">
      <c r="A52" s="247"/>
      <c r="B52" s="247"/>
    </row>
    <row r="53" spans="1:17" ht="17.100000000000001" customHeight="1">
      <c r="A53" s="247"/>
      <c r="B53" s="247"/>
    </row>
    <row r="54" spans="1:17" ht="17.100000000000001" customHeight="1">
      <c r="A54" s="247"/>
      <c r="B54" s="247"/>
    </row>
    <row r="55" spans="1:17" ht="17.100000000000001" customHeight="1">
      <c r="A55" s="247"/>
      <c r="B55" s="247"/>
    </row>
    <row r="56" spans="1:17" s="112" customFormat="1" ht="17.100000000000001" customHeight="1">
      <c r="D56" s="27"/>
      <c r="E56" s="27"/>
      <c r="F56" s="27"/>
      <c r="G56" s="27"/>
      <c r="H56" s="27"/>
      <c r="I56" s="27"/>
      <c r="J56" s="27"/>
      <c r="K56" s="27"/>
      <c r="L56" s="27"/>
      <c r="M56" s="27"/>
      <c r="N56" s="27"/>
      <c r="O56" s="27"/>
      <c r="P56" s="27"/>
    </row>
    <row r="57" spans="1:17" s="115" customFormat="1" ht="17.100000000000001" customHeight="1">
      <c r="A57" s="131"/>
      <c r="B57" s="131"/>
      <c r="C57" s="131"/>
      <c r="D57" s="27"/>
      <c r="E57" s="27"/>
      <c r="F57" s="27"/>
      <c r="G57" s="27"/>
      <c r="H57" s="27"/>
      <c r="I57" s="27"/>
      <c r="J57" s="27"/>
      <c r="K57" s="27"/>
      <c r="L57" s="27"/>
      <c r="M57" s="27"/>
      <c r="N57" s="27"/>
      <c r="O57" s="27"/>
      <c r="P57" s="27"/>
    </row>
    <row r="58" spans="1:17" ht="17.100000000000001" customHeight="1">
      <c r="A58" s="479"/>
      <c r="B58" s="479"/>
    </row>
    <row r="59" spans="1:17" ht="27.6" customHeight="1">
      <c r="A59" s="507"/>
      <c r="B59" s="507"/>
    </row>
    <row r="60" spans="1:17" ht="17.100000000000001" customHeight="1">
      <c r="A60" s="475"/>
      <c r="B60" s="475"/>
      <c r="C60" s="504" t="s">
        <v>100</v>
      </c>
      <c r="D60" s="505"/>
      <c r="E60" s="505"/>
      <c r="F60" s="505"/>
      <c r="G60" s="506"/>
      <c r="H60" s="494" t="s">
        <v>101</v>
      </c>
      <c r="I60" s="495"/>
      <c r="J60" s="496" t="s">
        <v>102</v>
      </c>
      <c r="K60" s="497"/>
      <c r="L60" s="498" t="s">
        <v>103</v>
      </c>
      <c r="M60" s="499"/>
      <c r="N60" s="500" t="s">
        <v>104</v>
      </c>
      <c r="O60" s="501"/>
      <c r="P60" s="502" t="s">
        <v>105</v>
      </c>
      <c r="Q60" s="503"/>
    </row>
    <row r="61" spans="1:17" ht="17.100000000000001" customHeight="1">
      <c r="A61" s="127"/>
      <c r="B61" s="127"/>
      <c r="C61" s="248"/>
      <c r="D61" s="248"/>
      <c r="E61" s="248"/>
      <c r="F61" s="248"/>
      <c r="G61" s="248"/>
      <c r="H61" s="249"/>
      <c r="I61" s="249"/>
      <c r="J61" s="249"/>
      <c r="K61" s="249"/>
      <c r="L61" s="249"/>
      <c r="M61" s="249"/>
      <c r="N61" s="249"/>
      <c r="O61" s="249"/>
      <c r="P61" s="249"/>
      <c r="Q61" s="249"/>
    </row>
    <row r="62" spans="1:17" ht="17.45" customHeight="1">
      <c r="C62" s="491" t="s">
        <v>106</v>
      </c>
      <c r="D62" s="492"/>
      <c r="E62" s="492"/>
      <c r="F62" s="492"/>
      <c r="G62" s="492"/>
      <c r="H62" s="492"/>
      <c r="I62" s="492"/>
      <c r="J62" s="492"/>
      <c r="K62" s="492"/>
      <c r="L62" s="492"/>
      <c r="M62" s="492"/>
      <c r="N62" s="492"/>
      <c r="O62" s="492"/>
      <c r="P62" s="492"/>
      <c r="Q62" s="493"/>
    </row>
    <row r="63" spans="1:17" ht="17.100000000000001" customHeight="1"/>
    <row r="64" spans="1:17" ht="17.100000000000001" customHeight="1"/>
    <row r="65" spans="3:18" ht="17.100000000000001" customHeight="1"/>
    <row r="66" spans="3:18" ht="17.100000000000001" customHeight="1"/>
    <row r="67" spans="3:18" ht="17.100000000000001" customHeight="1"/>
    <row r="68" spans="3:18" ht="17.100000000000001" customHeight="1"/>
    <row r="69" spans="3:18" ht="17.100000000000001" customHeight="1">
      <c r="L69"/>
    </row>
    <row r="70" spans="3:18" ht="17.100000000000001" customHeight="1">
      <c r="R70"/>
    </row>
    <row r="71" spans="3:18" ht="17.100000000000001" customHeight="1"/>
    <row r="72" spans="3:18" ht="17.100000000000001" customHeight="1"/>
    <row r="73" spans="3:18" ht="17.100000000000001" customHeight="1"/>
    <row r="74" spans="3:18" ht="17.100000000000001" customHeight="1"/>
    <row r="75" spans="3:18" ht="17.100000000000001" customHeight="1"/>
    <row r="76" spans="3:18" ht="21" customHeight="1"/>
    <row r="77" spans="3:18" ht="25.5" customHeight="1">
      <c r="C77" s="254" t="s">
        <v>107</v>
      </c>
    </row>
    <row r="78" spans="3:18" ht="17.100000000000001" customHeight="1">
      <c r="C78" s="253" t="s">
        <v>108</v>
      </c>
      <c r="E78" s="115"/>
      <c r="F78" s="115"/>
      <c r="G78" s="115"/>
      <c r="H78" s="115"/>
      <c r="I78" s="115"/>
      <c r="J78" s="115"/>
      <c r="K78" s="115"/>
      <c r="L78" s="115"/>
      <c r="M78" s="115"/>
      <c r="N78" s="115"/>
      <c r="O78" s="115"/>
      <c r="P78" s="115"/>
    </row>
    <row r="79" spans="3:18" ht="17.100000000000001" customHeight="1"/>
    <row r="80" spans="3:18" ht="17.100000000000001" customHeight="1">
      <c r="C80" s="250"/>
    </row>
    <row r="81" spans="3:6" ht="17.100000000000001" customHeight="1">
      <c r="C81" s="250"/>
    </row>
    <row r="82" spans="3:6" ht="17.100000000000001" customHeight="1">
      <c r="C82" s="251"/>
      <c r="F82" s="49"/>
    </row>
    <row r="83" spans="3:6" ht="17.100000000000001" customHeight="1">
      <c r="C83" s="251"/>
    </row>
    <row r="84" spans="3:6" ht="17.100000000000001" customHeight="1">
      <c r="C84" s="251"/>
    </row>
    <row r="85" spans="3:6" ht="17.100000000000001" customHeight="1">
      <c r="C85" s="251"/>
    </row>
    <row r="86" spans="3:6" ht="17.100000000000001" customHeight="1">
      <c r="C86" s="252"/>
    </row>
    <row r="87" spans="3:6" ht="17.100000000000001" customHeight="1"/>
    <row r="88" spans="3:6" ht="17.100000000000001" customHeight="1"/>
    <row r="89" spans="3:6" ht="17.100000000000001" customHeight="1"/>
    <row r="90" spans="3:6" ht="17.100000000000001" customHeight="1"/>
    <row r="91" spans="3:6" ht="17.100000000000001" customHeight="1"/>
    <row r="92" spans="3:6" ht="17.100000000000001" customHeight="1"/>
    <row r="93" spans="3:6" ht="17.100000000000001" customHeight="1"/>
    <row r="94" spans="3:6" ht="17.100000000000001" customHeight="1"/>
    <row r="95" spans="3:6" ht="17.100000000000001" customHeight="1"/>
    <row r="96" spans="3:6" ht="17.100000000000001" customHeight="1"/>
    <row r="97" ht="17.100000000000001" customHeight="1"/>
    <row r="98" ht="17.100000000000001" customHeight="1"/>
    <row r="99" ht="17.100000000000001" customHeight="1"/>
    <row r="100" ht="17.100000000000001" customHeight="1"/>
    <row r="101" ht="17.100000000000001" customHeight="1"/>
    <row r="102" ht="17.100000000000001" customHeight="1"/>
    <row r="103" ht="17.100000000000001" customHeight="1"/>
    <row r="104" ht="17.100000000000001" customHeight="1"/>
    <row r="105" ht="17.100000000000001" customHeight="1"/>
    <row r="106" ht="17.100000000000001" customHeight="1"/>
    <row r="107" ht="17.100000000000001" customHeight="1"/>
    <row r="108" ht="17.100000000000001" customHeight="1"/>
    <row r="109" ht="17.100000000000001" customHeight="1"/>
    <row r="110" ht="17.100000000000001" customHeight="1"/>
    <row r="111" ht="17.100000000000001" customHeight="1"/>
    <row r="112" ht="17.100000000000001" customHeight="1"/>
    <row r="113" spans="9:14" ht="17.100000000000001" customHeight="1"/>
    <row r="114" spans="9:14" ht="17.100000000000001" customHeight="1">
      <c r="N114"/>
    </row>
    <row r="115" spans="9:14" ht="17.100000000000001" customHeight="1">
      <c r="I115"/>
      <c r="N115"/>
    </row>
    <row r="116" spans="9:14" ht="17.100000000000001" customHeight="1"/>
    <row r="117" spans="9:14" ht="17.100000000000001" customHeight="1"/>
    <row r="118" spans="9:14" ht="17.100000000000001" customHeight="1"/>
    <row r="119" spans="9:14" ht="17.100000000000001" customHeight="1"/>
    <row r="120" spans="9:14" ht="17.100000000000001" customHeight="1"/>
    <row r="121" spans="9:14" ht="17.100000000000001" customHeight="1"/>
    <row r="122" spans="9:14" ht="17.100000000000001" customHeight="1"/>
    <row r="123" spans="9:14" ht="17.100000000000001" customHeight="1"/>
    <row r="124" spans="9:14" ht="17.100000000000001" customHeight="1"/>
    <row r="125" spans="9:14" ht="17.100000000000001" customHeight="1"/>
    <row r="126" spans="9:14" ht="17.100000000000001" customHeight="1"/>
    <row r="127" spans="9:14" ht="17.100000000000001" customHeight="1"/>
    <row r="128" spans="9:14" ht="17.100000000000001" customHeight="1"/>
  </sheetData>
  <sheetProtection algorithmName="SHA-512" hashValue="yb+d6+MSZXvCu9dn5w4Fg2AipUiJmWAEjF1U1a4uFvOESyQpZDnKHFghAdLqN7kWqiSEARHvmaLnUdjt0yRiUQ==" saltValue="6KyiG5Oj5Qh8li8KJdjQyw==" spinCount="100000" sheet="1" objects="1" scenarios="1"/>
  <mergeCells count="31">
    <mergeCell ref="C8:F8"/>
    <mergeCell ref="G8:J8"/>
    <mergeCell ref="K8:Q8"/>
    <mergeCell ref="C62:Q62"/>
    <mergeCell ref="H60:I60"/>
    <mergeCell ref="J60:K60"/>
    <mergeCell ref="L60:M60"/>
    <mergeCell ref="N60:O60"/>
    <mergeCell ref="P60:Q60"/>
    <mergeCell ref="C60:G60"/>
    <mergeCell ref="A9:B9"/>
    <mergeCell ref="A10:B10"/>
    <mergeCell ref="A28:B28"/>
    <mergeCell ref="A29:B29"/>
    <mergeCell ref="A30:B30"/>
    <mergeCell ref="A17:B17"/>
    <mergeCell ref="A18:B18"/>
    <mergeCell ref="A19:B19"/>
    <mergeCell ref="A20:B20"/>
    <mergeCell ref="A21:B21"/>
    <mergeCell ref="A22:B22"/>
    <mergeCell ref="A23:B23"/>
    <mergeCell ref="A25:B25"/>
    <mergeCell ref="A27:B27"/>
    <mergeCell ref="A60:B60"/>
    <mergeCell ref="A31:B31"/>
    <mergeCell ref="A32:B32"/>
    <mergeCell ref="A33:B33"/>
    <mergeCell ref="A34:B34"/>
    <mergeCell ref="A58:B58"/>
    <mergeCell ref="A59:B59"/>
  </mergeCells>
  <dataValidations count="1">
    <dataValidation type="list" allowBlank="1" showInputMessage="1" showErrorMessage="1" error="Choisir une texture valide." sqref="L6" xr:uid="{A6D29690-59B8-4A03-ADA4-1A156E76598E}">
      <formula1>"G1,G2,G3"</formula1>
    </dataValidation>
  </dataValidations>
  <pageMargins left="0.82677165354330717" right="0.62992125984251968" top="0.98425196850393704" bottom="0.39370078740157483" header="0.86614173228346458" footer="0.47244094488188981"/>
  <pageSetup scale="43"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E0FA2-F106-4693-89CB-2644BE8C7F95}">
  <sheetPr codeName="Sheet1"/>
  <dimension ref="B1:W69"/>
  <sheetViews>
    <sheetView topLeftCell="A37" workbookViewId="0">
      <selection activeCell="G21" sqref="G21"/>
    </sheetView>
  </sheetViews>
  <sheetFormatPr defaultColWidth="8.7109375" defaultRowHeight="14.45"/>
  <cols>
    <col min="2" max="2" width="8.85546875" style="27" customWidth="1"/>
    <col min="3" max="3" width="9.85546875" style="27" customWidth="1"/>
    <col min="4" max="4" width="8.85546875" style="27" customWidth="1"/>
    <col min="5" max="5" width="10.140625" style="27" customWidth="1"/>
    <col min="6" max="10" width="8.85546875" style="27" customWidth="1"/>
    <col min="11" max="11" width="9.42578125" style="27" customWidth="1"/>
    <col min="12" max="23" width="8.85546875" style="27" customWidth="1"/>
  </cols>
  <sheetData>
    <row r="1" spans="2:16">
      <c r="E1" s="216"/>
    </row>
    <row r="3" spans="2:16">
      <c r="E3" s="216"/>
    </row>
    <row r="4" spans="2:16">
      <c r="E4" s="216"/>
    </row>
    <row r="5" spans="2:16">
      <c r="E5" s="217"/>
    </row>
    <row r="6" spans="2:16" ht="15.6">
      <c r="C6" s="35"/>
    </row>
    <row r="7" spans="2:16" ht="15" thickBot="1"/>
    <row r="8" spans="2:16">
      <c r="C8" s="197" t="s">
        <v>109</v>
      </c>
      <c r="D8" s="195"/>
      <c r="E8" s="195"/>
      <c r="F8" s="195"/>
      <c r="G8" s="195"/>
      <c r="H8" s="195"/>
      <c r="I8" s="195"/>
      <c r="J8" s="195"/>
      <c r="K8" s="196"/>
      <c r="N8" s="48"/>
    </row>
    <row r="9" spans="2:16" ht="50.45" thickBot="1">
      <c r="C9" s="205" t="s">
        <v>110</v>
      </c>
      <c r="D9" s="204" t="s">
        <v>111</v>
      </c>
      <c r="E9" s="204" t="s">
        <v>112</v>
      </c>
      <c r="F9" s="204" t="s">
        <v>113</v>
      </c>
      <c r="G9" s="206" t="s">
        <v>114</v>
      </c>
      <c r="H9" s="204" t="s">
        <v>115</v>
      </c>
      <c r="I9" s="204" t="s">
        <v>116</v>
      </c>
      <c r="J9" s="204" t="s">
        <v>117</v>
      </c>
      <c r="K9" s="180"/>
      <c r="N9" s="48"/>
      <c r="O9" s="203"/>
      <c r="P9" s="203"/>
    </row>
    <row r="10" spans="2:16" ht="15" thickBot="1">
      <c r="B10" s="209" t="s">
        <v>118</v>
      </c>
      <c r="C10" s="83" t="str">
        <f>IF(Calculateur!F10="","",100-(IF(Calculateur!L6="G1",_xlfn.NORM.DIST(Calculateur!F10,'Mean-SD'!AU41,'Mean-SD'!AV41,TRUE)*100,IF(OR(Calculateur!L6="G2",Calculateur!L6="G3"),_xlfn.NORM.DIST(Calculateur!F10,'Mean-SD'!AW41,'Mean-SD'!AX41,TRUE)*100))))</f>
        <v/>
      </c>
      <c r="D10" s="83" t="str">
        <f>IF(Calculateur!E10="","",100-_xlfn.NORM.DIST(Calculateur!E10,'Mean-SD'!AU38,'Mean-SD'!AV38,TRUE)*100)</f>
        <v/>
      </c>
      <c r="E10" s="83" t="str">
        <f>IF(Calculateur!D10="","",IF(Calculateur!L6="G1",_xlfn.NORM.DIST(('Formules Graph'!E11/100),'Mean-SD'!AU35,'Mean-SD'!AV35,TRUE)*100,IF(Calculateur!L6="G2",_xlfn.NORM.DIST(('Formules Graph'!E11/100),'Mean-SD'!AW35,'Mean-SD'!AX35,TRUE)*100,IF(Calculateur!L6="G3",_xlfn.NORM.DIST(('Formules Graph'!E11/100),'Mean-SD'!AY35,'Mean-SD'!AZ35,TRUE)*100,"G1, G2 ou G3"))))</f>
        <v/>
      </c>
      <c r="F10" s="83" t="str">
        <f>IF(Calculateur!C10="","",_xlfn.NORM.DIST(Calculateur!C10,'Mean-SD'!AU32,'Mean-SD'!AV32,TRUE)*100)</f>
        <v/>
      </c>
      <c r="G10" s="150" t="str">
        <f>IF(Calculateur!J10="","",IF(OR(Calculateur!L6="G1",Calculateur!L6="G2"),_xlfn.NORM.DIST(Calculateur!J10,'Mean-SD'!AU63,'Mean-SD'!AV63,TRUE)*100,IF(Calculateur!L6="G3",_xlfn.NORM.DIST(Calculateur!J10,'Mean-SD'!AW63,'Mean-SD'!AX63,TRUE)*100)))</f>
        <v/>
      </c>
      <c r="H10" s="83" t="str">
        <f>IF(Calculateur!I10="","",IF(Calculateur!L6="G1",_xlfn.NORM.DIST(Calculateur!I10,'Mean-SD'!AU60,'Mean-SD'!AV60,TRUE)*100,IF(Calculateur!L6="G2",_xlfn.NORM.DIST(Calculateur!I10,'Mean-SD'!AW60,'Mean-SD'!AX60,TRUE)*100,IF(Calculateur!L6="G3",_xlfn.NORM.DIST(Calculateur!I10,'Mean-SD'!AY60,'Mean-SD'!AZ60,TRUE)*100))))</f>
        <v/>
      </c>
      <c r="I10" s="83" t="str">
        <f>IF(Calculateur!H10="","",IF(Calculateur!L6="G1",_xlfn.NORM.DIST(SQRT(Calculateur!H10),'Mean-SD'!AU57,'Mean-SD'!AV57,TRUE)*100,IF(Calculateur!L6="G2",_xlfn.NORM.DIST(SQRT(Calculateur!H10),'Mean-SD'!AW57,'Mean-SD'!AX57,TRUE)*100,IF(Calculateur!L6="G3",_xlfn.NORM.DIST(SQRT(Calculateur!H10),'Mean-SD'!AY57,'Mean-SD'!AZ57,TRUE)*100,""))))</f>
        <v/>
      </c>
      <c r="J10" s="83" t="str">
        <f>IF(Calculateur!G10="","",IF(OR(Calculateur!L6="G1",Calculateur!L6="G2"),_xlfn.NORM.DIST(LN(Calculateur!G10),'Mean-SD'!AU54,'Mean-SD'!AV54,TRUE)*100,IF(Calculateur!L6="G3",_xlfn.NORM.DIST(LN(Calculateur!G10),'Mean-SD'!AW54,'Mean-SD'!AX54,TRUE)*100,"")))</f>
        <v/>
      </c>
      <c r="K10" s="180"/>
      <c r="N10" s="218">
        <v>9.3028592767857106</v>
      </c>
      <c r="O10" s="27">
        <v>2.2400000000000002</v>
      </c>
      <c r="P10" s="27">
        <f>N10*O10</f>
        <v>20.838404779999994</v>
      </c>
    </row>
    <row r="11" spans="2:16" ht="15" thickBot="1">
      <c r="C11" s="181"/>
      <c r="D11" s="182"/>
      <c r="E11" s="211">
        <f>Calculateur!D10*IF(Calculateur!L6="G1",R26,IF(Calculateur!L6="G2",R27,IF(Calculateur!L6="G3",R28,1)))</f>
        <v>0</v>
      </c>
      <c r="F11" s="182"/>
      <c r="G11" s="182"/>
      <c r="H11" s="182"/>
      <c r="I11" s="182"/>
      <c r="J11" s="182"/>
      <c r="K11" s="180"/>
    </row>
    <row r="12" spans="2:16">
      <c r="C12" s="179"/>
      <c r="K12" s="180"/>
    </row>
    <row r="13" spans="2:16" ht="20.100000000000001">
      <c r="C13" s="210" t="s">
        <v>119</v>
      </c>
      <c r="D13" s="208" t="s">
        <v>120</v>
      </c>
      <c r="E13" s="208" t="s">
        <v>121</v>
      </c>
      <c r="F13" s="207" t="s">
        <v>122</v>
      </c>
      <c r="G13" s="207" t="s">
        <v>123</v>
      </c>
      <c r="H13" s="207" t="s">
        <v>124</v>
      </c>
      <c r="I13" s="207" t="s">
        <v>58</v>
      </c>
      <c r="J13" s="182"/>
      <c r="K13" s="180"/>
    </row>
    <row r="14" spans="2:16" ht="15" thickBot="1">
      <c r="C14" s="198" t="str">
        <f>IF(Calculateur!Q10="","",IF(OR(Calculateur!L6="G1",Calculateur!L6="G2",'Mean-SD'!$H18="G2"),_xlfn.NORM.DIST(Calculateur!Q10,'Mean-SD'!AU87,'Mean-SD'!AV87,TRUE)*100,IF(Calculateur!L6="G3",_xlfn.NORM.DIST(Calculateur!Q10,'Mean-SD'!AW87,'Mean-SD'!AX87,TRUE)*100)))</f>
        <v/>
      </c>
      <c r="D14" s="176" t="str">
        <f>IF(Calculateur!P10="","",IF(Calculateur!L6="G1",_xlfn.NORM.DIST(LN(Calculateur!P10),'Mean-SD'!AU84,'Mean-SD'!AV84,TRUE)*100,IF(OR(Calculateur!L6="G2",Calculateur!L6="G3"),_xlfn.NORM.DIST(LN(Calculateur!P10),'Mean-SD'!AW84,'Mean-SD'!AX84,TRUE)*100)))</f>
        <v/>
      </c>
      <c r="E14" s="176" t="str">
        <f>IF(Calculateur!O10="","",IF(Calculateur!L6="G1",_xlfn.NORM.DIST(LN(Calculateur!O10),'Mean-SD'!AU81,'Mean-SD'!AV81,TRUE)*100,IF(Calculateur!L6="G2",_xlfn.NORM.DIST(LN(Calculateur!O10),'Mean-SD'!AW81,'Mean-SD'!AX81,TRUE)*100,IF(Calculateur!L6="G3",_xlfn.NORM.DIST(LN(Calculateur!O10),'Mean-SD'!AY81,'Mean-SD'!AZ81,TRUE)*100))))</f>
        <v/>
      </c>
      <c r="F14" s="83" t="str">
        <f>IF(Calculateur!N10="","",IF(Calculateur!L6="G1",_xlfn.NORM.DIST(LN('Formules Graph'!F15),'Mean-SD'!AU78,'Mean-SD'!AV78,TRUE)*100,IF(Calculateur!L6="G2",_xlfn.NORM.DIST(LN('Formules Graph'!F15),'Mean-SD'!AW78,'Mean-SD'!AX78,TRUE)*100,IF(Calculateur!L6="G3",_xlfn.NORM.DIST(LN('Formules Graph'!F15),'Mean-SD'!AY78,'Mean-SD'!AZ78,TRUE)*100))))</f>
        <v/>
      </c>
      <c r="G14" s="83" t="str">
        <f>IF(Calculateur!M10="","",IF(Calculateur!L6="G1",_xlfn.NORM.DIST(LN('Formules Graph'!G15),'Mean-SD'!AU75,'Mean-SD'!AV75,TRUE)*100,IF(Calculateur!L6="G2",_xlfn.NORM.DIST(LN('Formules Graph'!G15),'Mean-SD'!AW75,'Mean-SD'!AX75,TRUE)*100,IF(Calculateur!L6="G3",_xlfn.NORM.DIST(LN('Formules Graph'!G15),'Mean-SD'!AY75,'Mean-SD'!AZ75,TRUE)*100))))</f>
        <v/>
      </c>
      <c r="H14" s="83" t="str">
        <f>IF(Calculateur!L10="","",IF(OR(Calculateur!L6="G1",Calculateur!L6="G2"),100*_xlfn.LOGNORM.DIST(H15,'Mean-SD'!AU72,'Mean-SD'!AV72,0)/'Mean-SD'!AW72,100*_xlfn.LOGNORM.DIST(H15,'Mean-SD'!AX72,'Mean-SD'!AY72,0)/'Mean-SD'!AZ72))</f>
        <v/>
      </c>
      <c r="I14" s="176" t="str">
        <f>IF(Calculateur!K10="","",_xlfn.NORM.DIST(Calculateur!K10,'Mean-SD'!AU69,'Mean-SD'!AV69,FALSE)*100*'Mean-SD'!AW68)</f>
        <v/>
      </c>
      <c r="J14" s="183"/>
      <c r="K14" s="184"/>
    </row>
    <row r="15" spans="2:16" ht="15" thickBot="1">
      <c r="F15" s="200">
        <f>Calculateur!N10/2.24</f>
        <v>0</v>
      </c>
      <c r="G15" s="199">
        <f>Calculateur!M10/2.24</f>
        <v>0</v>
      </c>
      <c r="H15" s="219">
        <f>Calculateur!L10/2.24</f>
        <v>0</v>
      </c>
    </row>
    <row r="16" spans="2:16" ht="15" thickBot="1"/>
    <row r="17" spans="3:18" ht="18">
      <c r="C17" s="186" t="s">
        <v>125</v>
      </c>
      <c r="D17" s="79"/>
      <c r="E17" s="178"/>
      <c r="H17" s="201"/>
      <c r="I17" s="201" t="s">
        <v>126</v>
      </c>
      <c r="L17" s="27" t="s">
        <v>127</v>
      </c>
    </row>
    <row r="18" spans="3:18">
      <c r="C18" s="179" t="s">
        <v>128</v>
      </c>
      <c r="E18" s="180"/>
      <c r="H18" s="190"/>
      <c r="I18" s="27" t="s">
        <v>129</v>
      </c>
    </row>
    <row r="19" spans="3:18">
      <c r="C19" s="179"/>
      <c r="E19" s="180"/>
      <c r="I19" s="27" t="s">
        <v>130</v>
      </c>
    </row>
    <row r="20" spans="3:18">
      <c r="C20" s="179" t="s">
        <v>131</v>
      </c>
      <c r="D20" s="27">
        <v>1</v>
      </c>
      <c r="E20" s="180"/>
    </row>
    <row r="21" spans="3:18">
      <c r="C21" s="179" t="s">
        <v>132</v>
      </c>
      <c r="D21" s="27">
        <v>1</v>
      </c>
      <c r="E21" s="180"/>
      <c r="I21" s="27" t="s">
        <v>133</v>
      </c>
    </row>
    <row r="22" spans="3:18">
      <c r="C22" s="179" t="s">
        <v>134</v>
      </c>
      <c r="D22" s="27">
        <v>1</v>
      </c>
      <c r="E22" s="180"/>
    </row>
    <row r="23" spans="3:18">
      <c r="C23" s="179" t="s">
        <v>135</v>
      </c>
      <c r="D23" s="27">
        <v>1</v>
      </c>
      <c r="E23" s="180"/>
      <c r="I23" s="27" t="s">
        <v>136</v>
      </c>
      <c r="N23" s="27" t="s">
        <v>137</v>
      </c>
    </row>
    <row r="24" spans="3:18">
      <c r="C24" s="179" t="s">
        <v>138</v>
      </c>
      <c r="D24" s="27">
        <v>1</v>
      </c>
      <c r="E24" s="180"/>
      <c r="N24" s="27" t="s">
        <v>139</v>
      </c>
      <c r="O24" s="27" t="s">
        <v>140</v>
      </c>
      <c r="R24" s="27" t="s">
        <v>141</v>
      </c>
    </row>
    <row r="25" spans="3:18">
      <c r="C25" s="179" t="s">
        <v>142</v>
      </c>
      <c r="D25" s="27">
        <v>5</v>
      </c>
      <c r="E25" s="180"/>
      <c r="N25" s="27" t="s">
        <v>143</v>
      </c>
      <c r="O25" s="27" t="s">
        <v>144</v>
      </c>
      <c r="R25" s="27" t="s">
        <v>145</v>
      </c>
    </row>
    <row r="26" spans="3:18">
      <c r="C26" s="179" t="s">
        <v>21</v>
      </c>
      <c r="D26" s="177">
        <f>I69/100</f>
        <v>0</v>
      </c>
      <c r="E26" s="180"/>
      <c r="M26" s="27" t="s">
        <v>20</v>
      </c>
      <c r="N26" s="202">
        <v>0.94829478182636129</v>
      </c>
      <c r="O26" s="27">
        <v>0.115</v>
      </c>
      <c r="R26" s="212">
        <f>N26+O26</f>
        <v>1.0632947818263614</v>
      </c>
    </row>
    <row r="27" spans="3:18">
      <c r="C27" s="179" t="s">
        <v>146</v>
      </c>
      <c r="D27" s="177">
        <v>0.02</v>
      </c>
      <c r="E27" s="180"/>
      <c r="M27" s="27" t="s">
        <v>35</v>
      </c>
      <c r="N27" s="202">
        <v>1.0325103262542328</v>
      </c>
      <c r="O27" s="27">
        <v>0.16600000000000001</v>
      </c>
      <c r="R27" s="213">
        <f>N27+O27</f>
        <v>1.1985103262542327</v>
      </c>
    </row>
    <row r="28" spans="3:18" ht="15" thickBot="1">
      <c r="C28" s="63" t="s">
        <v>147</v>
      </c>
      <c r="D28" s="185">
        <f>2-D26-D27</f>
        <v>1.98</v>
      </c>
      <c r="E28" s="184"/>
      <c r="M28" s="27" t="s">
        <v>36</v>
      </c>
      <c r="N28" s="202">
        <v>1.0729995575221241</v>
      </c>
      <c r="O28" s="27">
        <v>0.16600000000000001</v>
      </c>
      <c r="R28" s="214">
        <f>N28+O28</f>
        <v>1.238999557522124</v>
      </c>
    </row>
    <row r="30" spans="3:18" ht="15.6">
      <c r="C30" s="35" t="s">
        <v>148</v>
      </c>
      <c r="D30" s="35"/>
      <c r="E30" s="35"/>
    </row>
    <row r="32" spans="3:18" ht="18">
      <c r="C32" s="15"/>
      <c r="D32" s="15"/>
      <c r="E32" s="16" t="s">
        <v>149</v>
      </c>
      <c r="F32" s="15"/>
      <c r="G32" s="15"/>
      <c r="H32" s="15"/>
      <c r="I32" s="15"/>
    </row>
    <row r="33" spans="3:13">
      <c r="C33" s="15"/>
      <c r="D33" s="15"/>
      <c r="E33" s="15"/>
      <c r="F33" s="15"/>
      <c r="G33" s="15"/>
      <c r="H33" s="15"/>
      <c r="I33" s="15"/>
    </row>
    <row r="34" spans="3:13" ht="37.5">
      <c r="C34" s="15"/>
      <c r="D34" s="17"/>
      <c r="E34" s="17"/>
      <c r="F34" s="18" t="s">
        <v>150</v>
      </c>
      <c r="G34" s="18"/>
      <c r="I34" s="18"/>
    </row>
    <row r="35" spans="3:13">
      <c r="C35" s="19"/>
      <c r="D35" s="17"/>
      <c r="E35" s="20"/>
      <c r="F35" s="18"/>
      <c r="G35" s="18"/>
      <c r="H35" s="18"/>
      <c r="I35" s="15"/>
    </row>
    <row r="36" spans="3:13">
      <c r="C36" s="19" t="s">
        <v>28</v>
      </c>
      <c r="D36" s="20">
        <v>33.332999999999998</v>
      </c>
      <c r="E36" s="17"/>
      <c r="F36" s="20"/>
      <c r="G36" s="20"/>
      <c r="H36" s="21"/>
      <c r="I36" s="15"/>
    </row>
    <row r="37" spans="3:13">
      <c r="E37" s="26" t="s">
        <v>113</v>
      </c>
      <c r="F37" s="22" t="str">
        <f>F10</f>
        <v/>
      </c>
      <c r="G37" s="22"/>
      <c r="H37" s="23" t="str">
        <f>IFERROR(IF(#REF!="","",#REF!/100*G37),"")</f>
        <v/>
      </c>
      <c r="I37" s="15"/>
    </row>
    <row r="38" spans="3:13">
      <c r="E38" s="26" t="s">
        <v>151</v>
      </c>
      <c r="F38" s="22" t="str">
        <f>E10</f>
        <v/>
      </c>
      <c r="G38" s="22"/>
      <c r="H38" s="23" t="str">
        <f>IFERROR(IF(#REF!="","",#REF!/100*G38),"")</f>
        <v/>
      </c>
      <c r="I38" s="15"/>
    </row>
    <row r="39" spans="3:13">
      <c r="C39" s="15"/>
      <c r="E39" s="26" t="s">
        <v>152</v>
      </c>
      <c r="F39" s="22" t="str">
        <f>D10</f>
        <v/>
      </c>
      <c r="G39" s="22"/>
      <c r="H39" s="23" t="str">
        <f>IFERROR(IF(#REF!="","",#REF!/100*G39),"")</f>
        <v/>
      </c>
      <c r="I39" s="24">
        <f>IF(F41=0,0,1)</f>
        <v>0</v>
      </c>
      <c r="J39" s="27" t="s">
        <v>153</v>
      </c>
    </row>
    <row r="40" spans="3:13">
      <c r="C40" s="17"/>
      <c r="E40" s="26" t="s">
        <v>154</v>
      </c>
      <c r="F40" s="189" t="str">
        <f>C10</f>
        <v/>
      </c>
      <c r="G40" s="22"/>
      <c r="H40" s="23" t="str">
        <f>IFERROR(IF(#REF!="","",#REF!/100*G40),"")</f>
        <v/>
      </c>
      <c r="I40" s="22" t="str">
        <f>I66</f>
        <v>erreur</v>
      </c>
      <c r="J40" s="194" t="s">
        <v>155</v>
      </c>
    </row>
    <row r="41" spans="3:13" ht="15" thickBot="1">
      <c r="C41" s="17"/>
      <c r="F41" s="22">
        <f>SUM(F37:F40)</f>
        <v>0</v>
      </c>
    </row>
    <row r="42" spans="3:13" ht="15" thickBot="1">
      <c r="C42" s="17"/>
      <c r="D42" s="17"/>
      <c r="F42" s="24">
        <f>COUNT(F37:F40)*100</f>
        <v>0</v>
      </c>
      <c r="H42" s="20"/>
      <c r="I42" s="187">
        <f>IF(F41=0,0,F41/F42*I40)</f>
        <v>0</v>
      </c>
      <c r="K42" s="173" t="s">
        <v>156</v>
      </c>
      <c r="M42" s="191">
        <f>IF(I39=0,0,I40)</f>
        <v>0</v>
      </c>
    </row>
    <row r="43" spans="3:13">
      <c r="C43" s="17"/>
    </row>
    <row r="44" spans="3:13">
      <c r="C44" s="19" t="s">
        <v>44</v>
      </c>
      <c r="D44" s="20">
        <v>33.332999999999998</v>
      </c>
      <c r="E44" s="17"/>
      <c r="F44" s="20"/>
      <c r="G44" s="20"/>
      <c r="H44" s="17"/>
      <c r="I44" s="17"/>
    </row>
    <row r="45" spans="3:13">
      <c r="E45" s="26" t="s">
        <v>117</v>
      </c>
      <c r="F45" s="22" t="str">
        <f>J10</f>
        <v/>
      </c>
      <c r="G45" s="22"/>
      <c r="H45" s="22"/>
      <c r="I45" s="17"/>
    </row>
    <row r="46" spans="3:13">
      <c r="E46" s="26" t="s">
        <v>157</v>
      </c>
      <c r="F46" s="22" t="str">
        <f>I10</f>
        <v/>
      </c>
      <c r="G46" s="22"/>
      <c r="H46" s="22"/>
      <c r="I46" s="17"/>
    </row>
    <row r="47" spans="3:13">
      <c r="C47" s="17"/>
      <c r="E47" s="26" t="s">
        <v>115</v>
      </c>
      <c r="F47" s="22" t="str">
        <f>H10</f>
        <v/>
      </c>
      <c r="G47" s="22"/>
      <c r="H47" s="22"/>
      <c r="I47" s="24">
        <f>IF(F49=0,0,1)</f>
        <v>0</v>
      </c>
      <c r="J47" s="27" t="s">
        <v>153</v>
      </c>
    </row>
    <row r="48" spans="3:13">
      <c r="C48" s="17"/>
      <c r="E48" s="26" t="s">
        <v>158</v>
      </c>
      <c r="F48" s="189" t="str">
        <f>G10</f>
        <v/>
      </c>
      <c r="G48" s="22"/>
      <c r="H48" s="22"/>
      <c r="I48" s="22" t="str">
        <f>I66</f>
        <v>erreur</v>
      </c>
      <c r="J48" s="194" t="s">
        <v>155</v>
      </c>
    </row>
    <row r="49" spans="2:23" ht="15" thickBot="1">
      <c r="C49" s="17"/>
      <c r="F49" s="22">
        <f>SUM(F45:F48)</f>
        <v>0</v>
      </c>
    </row>
    <row r="50" spans="2:23" ht="15" thickBot="1">
      <c r="C50" s="17"/>
      <c r="E50" s="15"/>
      <c r="F50" s="24">
        <f>COUNT(F45:F48)*100</f>
        <v>0</v>
      </c>
      <c r="H50" s="21"/>
      <c r="I50" s="187">
        <f>IF(F49=0,0,F49/F50*I48)</f>
        <v>0</v>
      </c>
      <c r="K50" s="173" t="s">
        <v>156</v>
      </c>
      <c r="M50" s="191">
        <f>IF(I47=0,0,I48)</f>
        <v>0</v>
      </c>
    </row>
    <row r="51" spans="2:23">
      <c r="C51" s="17"/>
      <c r="E51" s="17"/>
    </row>
    <row r="52" spans="2:23">
      <c r="I52" s="23"/>
    </row>
    <row r="53" spans="2:23">
      <c r="C53" s="19" t="s">
        <v>159</v>
      </c>
      <c r="D53" s="20">
        <v>33.332999999999998</v>
      </c>
      <c r="E53" s="17"/>
      <c r="F53" s="17"/>
      <c r="G53" s="17"/>
      <c r="I53" s="17"/>
    </row>
    <row r="54" spans="2:23">
      <c r="C54" s="15"/>
      <c r="D54" s="15"/>
      <c r="E54" s="26" t="s">
        <v>58</v>
      </c>
      <c r="F54" s="25" t="str">
        <f>I14</f>
        <v/>
      </c>
      <c r="G54" s="15"/>
      <c r="I54" s="17"/>
    </row>
    <row r="55" spans="2:23">
      <c r="C55" s="115"/>
      <c r="D55" s="115"/>
      <c r="E55" s="26" t="s">
        <v>160</v>
      </c>
      <c r="F55" s="25" t="str">
        <f>H14</f>
        <v/>
      </c>
      <c r="G55" s="22"/>
      <c r="H55" s="17"/>
      <c r="I55" s="17"/>
    </row>
    <row r="56" spans="2:23">
      <c r="B56" s="112"/>
      <c r="E56" s="26" t="s">
        <v>161</v>
      </c>
      <c r="F56" s="25" t="str">
        <f>G14</f>
        <v/>
      </c>
      <c r="G56" s="22"/>
      <c r="H56" s="21"/>
      <c r="I56" s="17"/>
      <c r="J56" s="112"/>
      <c r="K56" s="112"/>
      <c r="L56" s="112"/>
      <c r="M56" s="112"/>
      <c r="N56" s="112"/>
      <c r="O56" s="112"/>
      <c r="P56" s="112"/>
      <c r="Q56" s="112"/>
      <c r="R56" s="112"/>
      <c r="S56" s="112"/>
      <c r="T56" s="112"/>
      <c r="U56" s="112"/>
      <c r="V56" s="112"/>
      <c r="W56" s="112"/>
    </row>
    <row r="57" spans="2:23">
      <c r="B57" s="115"/>
      <c r="C57" s="17"/>
      <c r="E57" s="26" t="s">
        <v>162</v>
      </c>
      <c r="F57" s="25" t="str">
        <f>F14</f>
        <v/>
      </c>
      <c r="G57" s="22"/>
      <c r="H57" s="23"/>
      <c r="I57" s="17"/>
      <c r="J57" s="115"/>
      <c r="K57" s="115"/>
      <c r="L57" s="115"/>
      <c r="M57" s="115"/>
      <c r="N57" s="115"/>
      <c r="O57" s="115"/>
      <c r="P57" s="115"/>
      <c r="Q57" s="115"/>
      <c r="R57" s="115"/>
      <c r="S57" s="115"/>
      <c r="T57" s="115"/>
      <c r="U57" s="115"/>
      <c r="V57" s="115"/>
      <c r="W57" s="115"/>
    </row>
    <row r="58" spans="2:23">
      <c r="C58" s="17"/>
      <c r="E58" s="26" t="s">
        <v>163</v>
      </c>
      <c r="F58" s="25" t="str">
        <f>E14</f>
        <v/>
      </c>
      <c r="G58" s="22"/>
      <c r="H58" s="23"/>
      <c r="I58" s="17"/>
    </row>
    <row r="59" spans="2:23">
      <c r="C59" s="17"/>
      <c r="E59" s="188" t="s">
        <v>164</v>
      </c>
      <c r="F59" s="25" t="str">
        <f>D14</f>
        <v/>
      </c>
      <c r="G59" s="22"/>
      <c r="H59" s="23"/>
      <c r="I59" s="24">
        <f>IF(F62=0,0,1)</f>
        <v>0</v>
      </c>
      <c r="J59" s="27" t="s">
        <v>153</v>
      </c>
    </row>
    <row r="60" spans="2:23">
      <c r="C60" s="17"/>
      <c r="E60" s="26" t="s">
        <v>165</v>
      </c>
      <c r="F60" s="189" t="str">
        <f>C14</f>
        <v/>
      </c>
      <c r="H60" s="23"/>
      <c r="I60" s="22" t="str">
        <f>I66</f>
        <v>erreur</v>
      </c>
      <c r="J60" s="194" t="s">
        <v>155</v>
      </c>
    </row>
    <row r="61" spans="2:23">
      <c r="C61" s="17"/>
      <c r="E61" s="26"/>
      <c r="F61" s="22"/>
      <c r="H61" s="23"/>
      <c r="I61" s="22"/>
      <c r="J61" s="194"/>
    </row>
    <row r="62" spans="2:23" ht="15" thickBot="1">
      <c r="C62" s="17"/>
      <c r="F62" s="22">
        <f>SUM(F54:F60)</f>
        <v>0</v>
      </c>
    </row>
    <row r="63" spans="2:23" ht="15" thickBot="1">
      <c r="C63" s="17"/>
      <c r="D63" s="17"/>
      <c r="E63" s="17"/>
      <c r="F63" s="24">
        <f>COUNT(F54:F60)*100</f>
        <v>0</v>
      </c>
      <c r="I63" s="187">
        <f>IF(F62=0,0,F62/F63*I60)</f>
        <v>0</v>
      </c>
      <c r="K63" s="173" t="s">
        <v>156</v>
      </c>
      <c r="M63" s="191">
        <f>IF(I59=0,0,I60)</f>
        <v>0</v>
      </c>
    </row>
    <row r="64" spans="2:23">
      <c r="C64" s="17"/>
      <c r="D64" s="17"/>
      <c r="E64" s="22"/>
      <c r="I64" s="17"/>
    </row>
    <row r="65" spans="5:9">
      <c r="H65" s="77" t="s">
        <v>166</v>
      </c>
      <c r="I65" s="191">
        <f>I39+I47+I59</f>
        <v>0</v>
      </c>
    </row>
    <row r="66" spans="5:9">
      <c r="H66" s="77" t="s">
        <v>167</v>
      </c>
      <c r="I66" s="173" t="str">
        <f>IF(I65=1,100,IF(I65=2,50,IF(I65=3,33.333,"erreur")))</f>
        <v>erreur</v>
      </c>
    </row>
    <row r="67" spans="5:9">
      <c r="E67" s="20"/>
      <c r="F67" s="24"/>
    </row>
    <row r="68" spans="5:9">
      <c r="G68" s="21"/>
    </row>
    <row r="69" spans="5:9" ht="18">
      <c r="H69" s="192" t="s">
        <v>168</v>
      </c>
      <c r="I69" s="193">
        <f>(I42+I50+I63)</f>
        <v>0</v>
      </c>
    </row>
  </sheetData>
  <conditionalFormatting sqref="C14:I14">
    <cfRule type="expression" dxfId="11" priority="1">
      <formula>C14=""</formula>
    </cfRule>
    <cfRule type="expression" dxfId="10" priority="2">
      <formula>C14&lt;20</formula>
    </cfRule>
    <cfRule type="expression" dxfId="9" priority="3">
      <formula>C14&lt;40</formula>
    </cfRule>
    <cfRule type="expression" dxfId="8" priority="4">
      <formula>C14&lt;60</formula>
    </cfRule>
    <cfRule type="expression" dxfId="7" priority="5">
      <formula>C14&lt;80</formula>
    </cfRule>
    <cfRule type="expression" dxfId="6" priority="6">
      <formula>C14&lt;=100</formula>
    </cfRule>
  </conditionalFormatting>
  <conditionalFormatting sqref="C10:J10">
    <cfRule type="expression" dxfId="5" priority="7">
      <formula>C10=""</formula>
    </cfRule>
    <cfRule type="expression" dxfId="4" priority="8">
      <formula>C10&lt;20</formula>
    </cfRule>
    <cfRule type="expression" dxfId="3" priority="9">
      <formula>C10&lt;40</formula>
    </cfRule>
    <cfRule type="expression" dxfId="2" priority="10">
      <formula>C10&lt;60</formula>
    </cfRule>
    <cfRule type="expression" dxfId="1" priority="11">
      <formula>C10&lt;80</formula>
    </cfRule>
    <cfRule type="expression" dxfId="0" priority="12">
      <formula>C10&lt;=100</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criptIds xmlns="http://schemas.microsoft.com/office/extensibility/maker/v1.0" id="script-ids-node-id">
  <scriptId xmlns="" id="ms-officescript%3A%2F%2Fonedrive_business_itemlink%2F01OBBIWVYFCY23ZHN4HFB3LE2JPTSUUPI3:ms-officescript%3A%2F%2Fonedrive_business_sharinglink%2Fu!aHR0cHM6Ly9wdG9uZWNsb3VkLW15LnNoYXJlcG9pbnQuY29tLzp1Oi9nL3BlcnNvbmFsL2NoYW0xM19wcmVtaWVydGVjaF9jb20vRVFVV05ieWR2RGxEdFpOSmZPVktQUnNCeGwwd3FialVNdlJLeHE3bGlqcHppdw"/>
</scriptIds>
</file>

<file path=customXml/itemProps1.xml><?xml version="1.0" encoding="utf-8"?>
<ds:datastoreItem xmlns:ds="http://schemas.openxmlformats.org/officeDocument/2006/customXml" ds:itemID="{FA92022B-621A-4A28-83C2-0CA20AFBE1A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Laurence</dc:creator>
  <cp:keywords/>
  <dc:description/>
  <cp:lastModifiedBy>Mélanie Gauthier - GAUM2</cp:lastModifiedBy>
  <cp:revision/>
  <dcterms:created xsi:type="dcterms:W3CDTF">2021-07-30T16:36:21Z</dcterms:created>
  <dcterms:modified xsi:type="dcterms:W3CDTF">2024-03-13T20:12:49Z</dcterms:modified>
  <cp:category/>
  <cp:contentStatus/>
</cp:coreProperties>
</file>